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990"/>
  </bookViews>
  <sheets>
    <sheet name="Лист2" sheetId="2" r:id="rId1"/>
    <sheet name="Лист3" sheetId="3" r:id="rId2"/>
    <sheet name="Лист4" sheetId="5" r:id="rId3"/>
  </sheets>
  <definedNames>
    <definedName name="_xlnm._FilterDatabase" localSheetId="0" hidden="1">Лист2!$B$5:$E$184</definedName>
    <definedName name="_xlnm.Print_Area" localSheetId="0">Лист2!$A$1:$H$184</definedName>
  </definedNames>
  <calcPr calcId="124519"/>
</workbook>
</file>

<file path=xl/calcChain.xml><?xml version="1.0" encoding="utf-8"?>
<calcChain xmlns="http://schemas.openxmlformats.org/spreadsheetml/2006/main">
  <c r="F148" i="2"/>
  <c r="F117" l="1"/>
  <c r="F116" s="1"/>
  <c r="F70"/>
  <c r="F69"/>
  <c r="F68"/>
  <c r="F80"/>
  <c r="F79" s="1"/>
  <c r="F78" s="1"/>
  <c r="F83"/>
  <c r="F82"/>
  <c r="F86"/>
  <c r="F85" s="1"/>
  <c r="F43"/>
  <c r="F42" s="1"/>
  <c r="F49"/>
  <c r="F48" s="1"/>
  <c r="F46"/>
  <c r="F45" s="1"/>
  <c r="F54"/>
  <c r="F53"/>
  <c r="F57"/>
  <c r="F56" s="1"/>
  <c r="F60"/>
  <c r="F59"/>
  <c r="F27"/>
  <c r="F26" s="1"/>
  <c r="F31"/>
  <c r="F30"/>
  <c r="F29" s="1"/>
  <c r="F39"/>
  <c r="F38"/>
  <c r="F37"/>
  <c r="F35"/>
  <c r="F34"/>
  <c r="F33"/>
  <c r="H108"/>
  <c r="H107" s="1"/>
  <c r="H114"/>
  <c r="H113" s="1"/>
  <c r="G108"/>
  <c r="G107" s="1"/>
  <c r="G114"/>
  <c r="G113" s="1"/>
  <c r="F171"/>
  <c r="F170"/>
  <c r="F169" s="1"/>
  <c r="F136"/>
  <c r="F108"/>
  <c r="F107" s="1"/>
  <c r="F106" s="1"/>
  <c r="F114"/>
  <c r="F113" s="1"/>
  <c r="F21"/>
  <c r="F20" s="1"/>
  <c r="F19" s="1"/>
  <c r="F18" s="1"/>
  <c r="F12"/>
  <c r="F9" s="1"/>
  <c r="F8" s="1"/>
  <c r="F7" s="1"/>
  <c r="F10"/>
  <c r="F91"/>
  <c r="G72"/>
  <c r="F101"/>
  <c r="H182"/>
  <c r="H181" s="1"/>
  <c r="H180" s="1"/>
  <c r="G182"/>
  <c r="G181" s="1"/>
  <c r="G180" s="1"/>
  <c r="H35"/>
  <c r="H34" s="1"/>
  <c r="H33" s="1"/>
  <c r="G35"/>
  <c r="G34"/>
  <c r="G33" s="1"/>
  <c r="H138"/>
  <c r="G138"/>
  <c r="F138"/>
  <c r="F124"/>
  <c r="F123" s="1"/>
  <c r="F141"/>
  <c r="F140" s="1"/>
  <c r="F144"/>
  <c r="F143"/>
  <c r="F147"/>
  <c r="F146" s="1"/>
  <c r="F156"/>
  <c r="F155"/>
  <c r="F159"/>
  <c r="F158" s="1"/>
  <c r="F162"/>
  <c r="F161"/>
  <c r="F121"/>
  <c r="F120" s="1"/>
  <c r="F127"/>
  <c r="F126"/>
  <c r="F130"/>
  <c r="F129" s="1"/>
  <c r="F133"/>
  <c r="F132" s="1"/>
  <c r="F153"/>
  <c r="F152"/>
  <c r="F150"/>
  <c r="F149" s="1"/>
  <c r="F93"/>
  <c r="F90" s="1"/>
  <c r="F89" s="1"/>
  <c r="F98"/>
  <c r="F97"/>
  <c r="F100"/>
  <c r="H93"/>
  <c r="G93"/>
  <c r="H171"/>
  <c r="H170" s="1"/>
  <c r="H169" s="1"/>
  <c r="G171"/>
  <c r="G170" s="1"/>
  <c r="G169" s="1"/>
  <c r="G21"/>
  <c r="G20"/>
  <c r="G19" s="1"/>
  <c r="G18" s="1"/>
  <c r="H21"/>
  <c r="H20"/>
  <c r="H19" s="1"/>
  <c r="H18" s="1"/>
  <c r="H60"/>
  <c r="H59"/>
  <c r="G60"/>
  <c r="G59" s="1"/>
  <c r="H130"/>
  <c r="H129"/>
  <c r="G130"/>
  <c r="G129" s="1"/>
  <c r="H153"/>
  <c r="H152" s="1"/>
  <c r="G153"/>
  <c r="G152"/>
  <c r="H150"/>
  <c r="H149" s="1"/>
  <c r="G150"/>
  <c r="G149"/>
  <c r="H133"/>
  <c r="H132" s="1"/>
  <c r="G133"/>
  <c r="G132"/>
  <c r="G127"/>
  <c r="G126" s="1"/>
  <c r="H127"/>
  <c r="H126"/>
  <c r="G124"/>
  <c r="G123" s="1"/>
  <c r="H124"/>
  <c r="H123"/>
  <c r="H117"/>
  <c r="H116" s="1"/>
  <c r="G117"/>
  <c r="G116" s="1"/>
  <c r="H111"/>
  <c r="H110"/>
  <c r="G111"/>
  <c r="G110" s="1"/>
  <c r="F111"/>
  <c r="F110"/>
  <c r="H83"/>
  <c r="H82" s="1"/>
  <c r="G83"/>
  <c r="G82"/>
  <c r="H86"/>
  <c r="H85" s="1"/>
  <c r="G86"/>
  <c r="G85"/>
  <c r="H39"/>
  <c r="H38" s="1"/>
  <c r="H37" s="1"/>
  <c r="H175"/>
  <c r="H174"/>
  <c r="H173" s="1"/>
  <c r="G175"/>
  <c r="G174" s="1"/>
  <c r="F175"/>
  <c r="F174"/>
  <c r="G178"/>
  <c r="G177" s="1"/>
  <c r="H178"/>
  <c r="H177"/>
  <c r="F178"/>
  <c r="F177" s="1"/>
  <c r="G101"/>
  <c r="G100"/>
  <c r="H101"/>
  <c r="H100" s="1"/>
  <c r="G98"/>
  <c r="G97"/>
  <c r="G57"/>
  <c r="G56" s="1"/>
  <c r="H57"/>
  <c r="H56"/>
  <c r="G31"/>
  <c r="H31"/>
  <c r="H30"/>
  <c r="H29"/>
  <c r="G27"/>
  <c r="G26" s="1"/>
  <c r="H27"/>
  <c r="H26"/>
  <c r="H25" s="1"/>
  <c r="F14"/>
  <c r="H14"/>
  <c r="G14"/>
  <c r="G30"/>
  <c r="G29" s="1"/>
  <c r="H166"/>
  <c r="H165"/>
  <c r="H164" s="1"/>
  <c r="H65"/>
  <c r="H64"/>
  <c r="H63"/>
  <c r="H62" s="1"/>
  <c r="G70"/>
  <c r="G69"/>
  <c r="H54"/>
  <c r="H53" s="1"/>
  <c r="G54"/>
  <c r="G53"/>
  <c r="G166"/>
  <c r="G165" s="1"/>
  <c r="G164" s="1"/>
  <c r="F166"/>
  <c r="F165"/>
  <c r="F164" s="1"/>
  <c r="G141"/>
  <c r="G140"/>
  <c r="G39"/>
  <c r="G38" s="1"/>
  <c r="G37" s="1"/>
  <c r="F3" i="3"/>
  <c r="G5"/>
  <c r="G6"/>
  <c r="G7"/>
  <c r="G8"/>
  <c r="G9"/>
  <c r="G10"/>
  <c r="G11"/>
  <c r="G13"/>
  <c r="G14"/>
  <c r="E6"/>
  <c r="E7"/>
  <c r="E8"/>
  <c r="E9"/>
  <c r="E11"/>
  <c r="E5"/>
  <c r="E4"/>
  <c r="C10"/>
  <c r="E10" s="1"/>
  <c r="C3"/>
  <c r="E20"/>
  <c r="D15"/>
  <c r="E15" s="1"/>
  <c r="C15"/>
  <c r="C12"/>
  <c r="D3"/>
  <c r="E3" s="1"/>
  <c r="H3"/>
  <c r="H121" i="2"/>
  <c r="H120"/>
  <c r="H98"/>
  <c r="H97" s="1"/>
  <c r="H46"/>
  <c r="H45"/>
  <c r="G10"/>
  <c r="G12"/>
  <c r="G121"/>
  <c r="G120"/>
  <c r="G162"/>
  <c r="G161" s="1"/>
  <c r="G159"/>
  <c r="G158"/>
  <c r="G147"/>
  <c r="G146" s="1"/>
  <c r="G144"/>
  <c r="G143"/>
  <c r="G68"/>
  <c r="G46"/>
  <c r="G45" s="1"/>
  <c r="F65"/>
  <c r="F64"/>
  <c r="F63" s="1"/>
  <c r="F62" s="1"/>
  <c r="G65"/>
  <c r="G64" s="1"/>
  <c r="G63" s="1"/>
  <c r="G62" s="1"/>
  <c r="G9"/>
  <c r="G8" s="1"/>
  <c r="G7" s="1"/>
  <c r="H162"/>
  <c r="H161"/>
  <c r="H159"/>
  <c r="H158" s="1"/>
  <c r="H156"/>
  <c r="H155"/>
  <c r="H147"/>
  <c r="H146" s="1"/>
  <c r="H144"/>
  <c r="H143"/>
  <c r="H141"/>
  <c r="H140" s="1"/>
  <c r="H136"/>
  <c r="H135"/>
  <c r="H91"/>
  <c r="H90" s="1"/>
  <c r="H89" s="1"/>
  <c r="H80"/>
  <c r="H79"/>
  <c r="H70"/>
  <c r="H69" s="1"/>
  <c r="H68" s="1"/>
  <c r="H12"/>
  <c r="G156"/>
  <c r="G155" s="1"/>
  <c r="H10"/>
  <c r="H43"/>
  <c r="H42"/>
  <c r="H41" s="1"/>
  <c r="H49"/>
  <c r="H48" s="1"/>
  <c r="G136"/>
  <c r="G135" s="1"/>
  <c r="G119" s="1"/>
  <c r="G91"/>
  <c r="G90" s="1"/>
  <c r="G89" s="1"/>
  <c r="G80"/>
  <c r="G79"/>
  <c r="G78" s="1"/>
  <c r="G67" s="1"/>
  <c r="G49"/>
  <c r="G48" s="1"/>
  <c r="O72" i="5"/>
  <c r="N72"/>
  <c r="O71"/>
  <c r="P71" s="1"/>
  <c r="N71"/>
  <c r="O70"/>
  <c r="P70" s="1"/>
  <c r="N70"/>
  <c r="O69"/>
  <c r="N69"/>
  <c r="N73" s="1"/>
  <c r="O68"/>
  <c r="N68"/>
  <c r="P66"/>
  <c r="P68" s="1"/>
  <c r="P63"/>
  <c r="O63"/>
  <c r="N63"/>
  <c r="O58"/>
  <c r="N58"/>
  <c r="P56"/>
  <c r="P58"/>
  <c r="O53"/>
  <c r="N53"/>
  <c r="P51"/>
  <c r="P53"/>
  <c r="O48"/>
  <c r="P48" s="1"/>
  <c r="N48"/>
  <c r="P47"/>
  <c r="P46"/>
  <c r="P45"/>
  <c r="P44"/>
  <c r="O43"/>
  <c r="N43"/>
  <c r="P41"/>
  <c r="P43"/>
  <c r="P38"/>
  <c r="O38"/>
  <c r="N38"/>
  <c r="P36"/>
  <c r="O33"/>
  <c r="N33"/>
  <c r="P31"/>
  <c r="P33"/>
  <c r="O28"/>
  <c r="N28"/>
  <c r="P26"/>
  <c r="P28"/>
  <c r="O23"/>
  <c r="N23"/>
  <c r="P21"/>
  <c r="P23"/>
  <c r="P18"/>
  <c r="O18"/>
  <c r="N18"/>
  <c r="P16"/>
  <c r="O13"/>
  <c r="N13"/>
  <c r="P11"/>
  <c r="P13"/>
  <c r="O8"/>
  <c r="N8"/>
  <c r="P6"/>
  <c r="P8"/>
  <c r="H9" i="2"/>
  <c r="H8" s="1"/>
  <c r="H7" s="1"/>
  <c r="H6" s="1"/>
  <c r="P69" i="5"/>
  <c r="E63"/>
  <c r="F21" i="3"/>
  <c r="G21" s="1"/>
  <c r="F19"/>
  <c r="F15"/>
  <c r="F12"/>
  <c r="F2" s="1"/>
  <c r="D19"/>
  <c r="D12"/>
  <c r="G43" i="2"/>
  <c r="G42"/>
  <c r="G41" s="1"/>
  <c r="H7" i="3"/>
  <c r="G47" i="5"/>
  <c r="G45"/>
  <c r="G44"/>
  <c r="F48"/>
  <c r="E48"/>
  <c r="G48"/>
  <c r="F71"/>
  <c r="G71" s="1"/>
  <c r="E71"/>
  <c r="F72"/>
  <c r="E72"/>
  <c r="F70"/>
  <c r="G70" s="1"/>
  <c r="E70"/>
  <c r="F69"/>
  <c r="E69"/>
  <c r="G69" s="1"/>
  <c r="F63"/>
  <c r="G63"/>
  <c r="F73"/>
  <c r="H4" i="3"/>
  <c r="H6"/>
  <c r="H9"/>
  <c r="H12"/>
  <c r="H13"/>
  <c r="H14"/>
  <c r="H16"/>
  <c r="H17"/>
  <c r="H18"/>
  <c r="H19"/>
  <c r="H20"/>
  <c r="H21"/>
  <c r="H22"/>
  <c r="G4"/>
  <c r="G15"/>
  <c r="G16"/>
  <c r="G17"/>
  <c r="G18"/>
  <c r="G19"/>
  <c r="G20"/>
  <c r="G22"/>
  <c r="E12"/>
  <c r="E13"/>
  <c r="E14"/>
  <c r="E16"/>
  <c r="E17"/>
  <c r="E18"/>
  <c r="E21"/>
  <c r="E22"/>
  <c r="G3"/>
  <c r="G66" i="5"/>
  <c r="G68"/>
  <c r="G56"/>
  <c r="G58" s="1"/>
  <c r="G51"/>
  <c r="G53"/>
  <c r="G46"/>
  <c r="G41"/>
  <c r="G43" s="1"/>
  <c r="G36"/>
  <c r="G38"/>
  <c r="G31"/>
  <c r="G33" s="1"/>
  <c r="G26"/>
  <c r="G28"/>
  <c r="G21"/>
  <c r="G23" s="1"/>
  <c r="G16"/>
  <c r="G18"/>
  <c r="G6"/>
  <c r="G8" s="1"/>
  <c r="G11"/>
  <c r="G13" s="1"/>
  <c r="E68"/>
  <c r="E58"/>
  <c r="E53"/>
  <c r="E43"/>
  <c r="E38"/>
  <c r="E33"/>
  <c r="E28"/>
  <c r="E23"/>
  <c r="E18"/>
  <c r="E13"/>
  <c r="E8"/>
  <c r="F68"/>
  <c r="F58"/>
  <c r="F53"/>
  <c r="F43"/>
  <c r="F38"/>
  <c r="F33"/>
  <c r="F28"/>
  <c r="F23"/>
  <c r="F18"/>
  <c r="F13"/>
  <c r="F8"/>
  <c r="C19" i="3"/>
  <c r="E19"/>
  <c r="C2"/>
  <c r="F6" i="2" l="1"/>
  <c r="F135"/>
  <c r="F41"/>
  <c r="G106"/>
  <c r="H106"/>
  <c r="G88"/>
  <c r="F67"/>
  <c r="F173"/>
  <c r="F168" s="1"/>
  <c r="F25"/>
  <c r="F24"/>
  <c r="F119"/>
  <c r="F88" s="1"/>
  <c r="H119"/>
  <c r="G173"/>
  <c r="G168" s="1"/>
  <c r="H88"/>
  <c r="G6"/>
  <c r="G25"/>
  <c r="G24"/>
  <c r="H78"/>
  <c r="H67" s="1"/>
  <c r="H168"/>
  <c r="O73" i="5"/>
  <c r="P73" s="1"/>
  <c r="H15" i="3"/>
  <c r="D2"/>
  <c r="E73" i="5"/>
  <c r="G73" s="1"/>
  <c r="G12" i="3"/>
  <c r="H24" i="2"/>
  <c r="F23" l="1"/>
  <c r="F184" s="1"/>
  <c r="F186" s="1"/>
  <c r="H2" i="3"/>
  <c r="E2"/>
  <c r="G2"/>
  <c r="H23" i="2"/>
  <c r="H184" s="1"/>
  <c r="H186" s="1"/>
  <c r="G23"/>
  <c r="G184" s="1"/>
  <c r="G186" s="1"/>
</calcChain>
</file>

<file path=xl/sharedStrings.xml><?xml version="1.0" encoding="utf-8"?>
<sst xmlns="http://schemas.openxmlformats.org/spreadsheetml/2006/main" count="775" uniqueCount="208">
  <si>
    <t>ГРБС</t>
  </si>
  <si>
    <t>Рз</t>
  </si>
  <si>
    <t>ВР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</si>
  <si>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</si>
  <si>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</si>
  <si>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</si>
  <si>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</si>
  <si>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</si>
  <si>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</si>
  <si>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</si>
  <si>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</si>
  <si>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</si>
  <si>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</si>
  <si>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</si>
  <si>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</si>
  <si>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</si>
  <si>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</si>
  <si>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</si>
  <si>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</si>
  <si>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</si>
  <si>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</si>
  <si>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</si>
  <si>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</si>
  <si>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</si>
  <si>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</si>
  <si>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</si>
  <si>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</si>
  <si>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</si>
  <si>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</si>
  <si>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</si>
  <si>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</si>
  <si>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</si>
  <si>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</si>
  <si>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</si>
  <si>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</si>
  <si>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</si>
  <si>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</si>
  <si>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</si>
  <si>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</si>
  <si>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</si>
  <si>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</si>
  <si>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</si>
  <si>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</si>
  <si>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</si>
  <si>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</si>
  <si>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</si>
  <si>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</si>
  <si>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</si>
  <si>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</si>
  <si>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</si>
  <si>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</si>
  <si>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</si>
  <si>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</si>
  <si>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</si>
  <si>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</si>
  <si>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</si>
  <si>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</si>
  <si>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</si>
  <si>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</si>
  <si>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</si>
  <si>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</si>
  <si>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</si>
  <si>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</si>
  <si>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</si>
  <si>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</si>
  <si>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</si>
  <si>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</si>
  <si>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</si>
  <si>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</si>
  <si>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</si>
  <si>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</si>
  <si>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</si>
  <si>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</si>
  <si>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</si>
  <si>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</si>
  <si>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</si>
  <si>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</si>
  <si>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</si>
  <si>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</si>
  <si>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</si>
  <si>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</si>
  <si>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</si>
  <si>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</si>
  <si>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</si>
  <si>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</si>
  <si>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</si>
  <si>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</si>
  <si>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</si>
  <si>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</si>
  <si>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</si>
  <si>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</si>
  <si>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</si>
  <si>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</si>
  <si>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</si>
  <si>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</si>
  <si>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</si>
  <si>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</si>
  <si>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</si>
  <si>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</si>
  <si>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</si>
  <si>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</si>
  <si>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</si>
  <si>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</si>
  <si>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</si>
  <si>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</si>
  <si>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</si>
  <si>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</si>
  <si>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</si>
  <si>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</si>
  <si>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Жилищно-коммунальное хозяйство</t>
  </si>
  <si>
    <t>Реализация программ формирования современной городской среды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</si>
  <si>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</si>
  <si>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</si>
  <si>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</si>
  <si>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</si>
  <si>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</si>
  <si>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</si>
  <si>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План 2021 год, рублей</t>
  </si>
  <si>
    <t>Факт 2021 год, рублей</t>
  </si>
  <si>
    <t>Капитальный и текущий ремонт муниципального жилищного фонда</t>
  </si>
  <si>
    <t>Иные закупки товаров, работ и услуг для обеспечения государственных (му-ниципальных) нужд</t>
  </si>
  <si>
    <t>Иные бюджетные ассиг-нования</t>
  </si>
  <si>
    <t>Обеспечение мероприя-тий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со-действия реформированию жилищно-коммунального хозяйства</t>
  </si>
  <si>
    <t>0104</t>
  </si>
  <si>
    <t>13 4 21 12023</t>
  </si>
  <si>
    <t>13 4 10 80040</t>
  </si>
  <si>
    <t>13 4 11 81410</t>
  </si>
  <si>
    <t>13 4 12 80920</t>
  </si>
  <si>
    <t>13 4 14 81630</t>
  </si>
  <si>
    <t>Гражданская оборона</t>
  </si>
  <si>
    <t>13 1 F3 67483</t>
  </si>
  <si>
    <t>13 4 16 81840</t>
  </si>
  <si>
    <t>13 4 16 81830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</si>
  <si>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  </t>
  </si>
  <si>
    <t>13 4 16 84360</t>
  </si>
  <si>
    <t>13 4 16 84370</t>
  </si>
  <si>
    <t>13 4 16 81730</t>
  </si>
  <si>
    <t>13 4 16 84320</t>
  </si>
  <si>
    <t>13 4 16 84330</t>
  </si>
  <si>
    <t>13 4 17 82450</t>
  </si>
  <si>
    <t>13 4 46 84330</t>
  </si>
  <si>
    <t>13 4 36 84330</t>
  </si>
  <si>
    <t>13 4 26 84330</t>
  </si>
  <si>
    <t>13 2 16 S5871</t>
  </si>
  <si>
    <t>13 4 16 84380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</si>
  <si>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</si>
  <si>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</si>
  <si>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</si>
  <si>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0309</t>
  </si>
  <si>
    <t>0300</t>
  </si>
  <si>
    <t>Исполнено за 1 кв. 2022г.</t>
  </si>
  <si>
    <t>Исполнено за 1кв. 2021г.</t>
  </si>
  <si>
    <t>% 2022г. к 2021г.</t>
  </si>
  <si>
    <t>0505</t>
  </si>
  <si>
    <t>13 4 12 80950</t>
  </si>
  <si>
    <t>Разработка и внесение изменений в схему территориального планирования</t>
  </si>
  <si>
    <t>Другие вопросы в области жилищно-коммунального хозяйства</t>
  </si>
  <si>
    <t>13 4 18 81130</t>
  </si>
  <si>
    <t>Совершенствование системы профилактики правонарушений и усиление борьбы с преступностью</t>
  </si>
  <si>
    <t>Реализация инициативных проектов (Благоустройство места массового отдыха жителей г.Трубчевска - родника (источника) в парке культуры и отдыха М.Горького)</t>
  </si>
  <si>
    <t>13 2 16 S5872</t>
  </si>
  <si>
    <t>Прочие межбюджетные трансферты предоставляемые бюджету муниципального района</t>
  </si>
  <si>
    <t>13 4 18 83690</t>
  </si>
  <si>
    <t>13 4 18 83500</t>
  </si>
  <si>
    <t>Субсидии бюджетам муниципальных образований из местных бюджетов на осуществление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</si>
  <si>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</t>
  </si>
  <si>
    <t>Межбюджетные трансферты общего характера бюджетам бюджетной системы Российской Федерации</t>
  </si>
  <si>
    <t>рублей</t>
  </si>
  <si>
    <t>Обеспечение сохранности автомобильных дорог местного значения и условий безопасного движения по ним</t>
  </si>
  <si>
    <t>13 4 15 81610</t>
  </si>
  <si>
    <t>Мероприятия в сфере коммунального хозяйства</t>
  </si>
  <si>
    <t>13 4 16 81740</t>
  </si>
  <si>
    <t>11 4 16 81740</t>
  </si>
  <si>
    <t>12 4 16 81740</t>
  </si>
  <si>
    <t>13 4 16 81710</t>
  </si>
  <si>
    <t>14 4 16 81710</t>
  </si>
  <si>
    <t>15 4 16 81710</t>
  </si>
  <si>
    <t>Организация и содержание мест захоронения (кладбищ)</t>
  </si>
  <si>
    <t>13 4 26 81730</t>
  </si>
  <si>
    <t>Мероприятия по благоустройству (создании условий для массового отдыха жителей поселения и организация обустройства мест массового отдыха населения)</t>
  </si>
  <si>
    <t>13 4 36 81730</t>
  </si>
  <si>
    <t>Мероприятия по благоустройству (озеленение)</t>
  </si>
  <si>
    <t>13 4 16 81690</t>
  </si>
  <si>
    <t>Организация и обеспечение освещения улиц</t>
  </si>
  <si>
    <t>70 0 00 80080</t>
  </si>
  <si>
    <t>Условно-утвержденные расходы</t>
  </si>
  <si>
    <t>Иные бюджетные ассигонования</t>
  </si>
  <si>
    <t>70 0 00 80060</t>
  </si>
  <si>
    <t>Обеспечение проведения выборов и референдумов</t>
  </si>
  <si>
    <t>Специальные расходы</t>
  </si>
  <si>
    <t>2026 год</t>
  </si>
  <si>
    <t>13 4 17 81110</t>
  </si>
  <si>
    <t>Социальные выплаты гражданам, кроме публичных нормативных социальных выплат</t>
  </si>
  <si>
    <t>13 4 16 81880</t>
  </si>
  <si>
    <t>Мероприятия по переселению граждан из аварийного жилищного фонда</t>
  </si>
  <si>
    <t>Другие вопросы в области социальной политики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</si>
  <si>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</si>
  <si>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13 4 14 81990</t>
  </si>
  <si>
    <t>Приложение № 3
 к решению Совета народных депутатов города Трубчевска
 от 24.12.2024 г. № 5-30</t>
  </si>
  <si>
    <t>Ведомственная структура расходов  бюджета Трубчевского городского поселения Трубчевского муниципального района Брянской области на 2025 год и на плановый период 2026 и 2027 годов</t>
  </si>
  <si>
    <t xml:space="preserve"> 2025 год</t>
  </si>
  <si>
    <t>2027 год</t>
  </si>
  <si>
    <t>13 4 15 9Д190</t>
  </si>
  <si>
    <t>13 1 И4 55550</t>
  </si>
  <si>
    <t>Реализация инициативных проектов (благоустройство парка культуры и отдыха им.А.М.Горького в г.Трубчевск)</t>
  </si>
  <si>
    <t>Субсидии бюджетам муниципальных образований из местных бюджетов на осуществление расходных обязательств, возникающих при выполнении полномочий органов местного самоуправления по решению вопросов местного значения.</t>
  </si>
  <si>
    <t xml:space="preserve">Субсидии </t>
  </si>
  <si>
    <t>Приложение № 2
 к решению Совета народных депутатов города Трубчевска
 от 29.09.2025г. № 5-58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</si>
</sst>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_ ;\-#,##0\ "/>
    <numFmt numFmtId="166" formatCode="#,##0.00_ ;\-#,##0.00\ "/>
  </numFmts>
  <fonts count="2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40"/>
      <name val="Calibri"/>
      <family val="2"/>
      <charset val="204"/>
    </font>
    <font>
      <sz val="7"/>
      <name val="Times New Roman"/>
      <family val="1"/>
      <charset val="204"/>
    </font>
    <font>
      <sz val="7"/>
      <name val="Calibri"/>
      <family val="2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0"/>
      <color rgb="FF000000"/>
      <name val="Arial CYR"/>
    </font>
    <font>
      <i/>
      <sz val="9"/>
      <color rgb="FF000000"/>
      <name val="Calibri"/>
      <family val="2"/>
      <charset val="204"/>
      <scheme val="minor"/>
    </font>
    <font>
      <i/>
      <sz val="9"/>
      <color rgb="FF000000"/>
      <name val="Cambria"/>
      <family val="1"/>
      <charset val="204"/>
    </font>
    <font>
      <u/>
      <sz val="8.25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0" fontId="0" fillId="0" borderId="0"/>
    <xf numFmtId="0" fontId="20" fillId="0" borderId="9">
      <alignment horizontal="center" vertical="center" wrapText="1"/>
    </xf>
    <xf numFmtId="0" fontId="21" fillId="0" borderId="9">
      <alignment horizontal="center" vertical="center" wrapText="1"/>
    </xf>
    <xf numFmtId="49" fontId="20" fillId="0" borderId="9">
      <alignment horizontal="center" vertical="top" shrinkToFit="1"/>
    </xf>
    <xf numFmtId="49" fontId="22" fillId="0" borderId="9">
      <alignment vertical="center" wrapText="1"/>
    </xf>
    <xf numFmtId="0" fontId="23" fillId="0" borderId="9">
      <alignment horizontal="left"/>
    </xf>
    <xf numFmtId="4" fontId="23" fillId="5" borderId="9">
      <alignment horizontal="right" vertical="top" shrinkToFit="1"/>
    </xf>
    <xf numFmtId="49" fontId="20" fillId="0" borderId="9">
      <alignment horizontal="left" vertical="top" wrapText="1"/>
    </xf>
    <xf numFmtId="0" fontId="23" fillId="0" borderId="9">
      <alignment vertical="top" wrapText="1"/>
    </xf>
    <xf numFmtId="4" fontId="23" fillId="6" borderId="9">
      <alignment horizontal="right" vertical="top" shrinkToFit="1"/>
    </xf>
    <xf numFmtId="0" fontId="21" fillId="0" borderId="10">
      <alignment horizontal="center" vertical="center" wrapText="1"/>
    </xf>
    <xf numFmtId="1" fontId="22" fillId="0" borderId="9">
      <alignment horizontal="center" vertical="center" shrinkToFit="1"/>
      <protection locked="0"/>
    </xf>
    <xf numFmtId="4" fontId="24" fillId="0" borderId="9">
      <alignment horizontal="right" vertical="center" shrinkToFit="1"/>
    </xf>
    <xf numFmtId="1" fontId="25" fillId="0" borderId="9">
      <alignment horizontal="center" vertical="center" shrinkToFit="1"/>
    </xf>
    <xf numFmtId="4" fontId="22" fillId="0" borderId="9">
      <alignment horizontal="right" vertical="center" shrinkToFit="1"/>
      <protection locked="0"/>
    </xf>
    <xf numFmtId="4" fontId="25" fillId="0" borderId="9">
      <alignment horizontal="right" vertical="center" shrinkToFit="1"/>
    </xf>
    <xf numFmtId="0" fontId="21" fillId="0" borderId="11">
      <alignment horizontal="center" vertical="center" wrapText="1"/>
    </xf>
    <xf numFmtId="0" fontId="26" fillId="0" borderId="0" applyNumberFormat="0" applyFill="0" applyBorder="0" applyAlignment="0" applyProtection="0">
      <alignment vertical="top"/>
      <protection locked="0"/>
    </xf>
    <xf numFmtId="0" fontId="2" fillId="2" borderId="0"/>
    <xf numFmtId="164" fontId="27" fillId="0" borderId="0">
      <alignment vertical="top" wrapText="1"/>
    </xf>
    <xf numFmtId="0" fontId="28" fillId="0" borderId="0"/>
    <xf numFmtId="43" fontId="4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/>
    <xf numFmtId="49" fontId="1" fillId="0" borderId="1" xfId="4" applyFont="1" applyBorder="1">
      <alignment vertical="center" wrapText="1"/>
    </xf>
    <xf numFmtId="1" fontId="1" fillId="0" borderId="1" xfId="11" applyFont="1" applyBorder="1">
      <alignment horizontal="center" vertical="center" shrinkToFit="1"/>
      <protection locked="0"/>
    </xf>
    <xf numFmtId="0" fontId="1" fillId="0" borderId="1" xfId="5" applyFont="1" applyBorder="1" applyAlignment="1">
      <alignment horizontal="left" vertical="center" wrapText="1" indent="1"/>
    </xf>
    <xf numFmtId="49" fontId="1" fillId="0" borderId="1" xfId="13" applyNumberFormat="1" applyFont="1" applyBorder="1">
      <alignment horizontal="center" vertical="center" shrinkToFit="1"/>
    </xf>
    <xf numFmtId="0" fontId="1" fillId="0" borderId="1" xfId="2" applyFont="1" applyBorder="1">
      <alignment horizontal="center" vertical="center" wrapText="1"/>
    </xf>
    <xf numFmtId="0" fontId="1" fillId="0" borderId="1" xfId="16" applyFont="1" applyBorder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/>
    <xf numFmtId="43" fontId="3" fillId="0" borderId="0" xfId="21" applyFont="1"/>
    <xf numFmtId="2" fontId="3" fillId="0" borderId="0" xfId="0" applyNumberFormat="1" applyFont="1"/>
    <xf numFmtId="4" fontId="1" fillId="0" borderId="1" xfId="14" applyFont="1" applyBorder="1" applyAlignment="1">
      <alignment horizontal="center" vertical="center" shrinkToFit="1"/>
      <protection locked="0"/>
    </xf>
    <xf numFmtId="2" fontId="3" fillId="0" borderId="1" xfId="0" applyNumberFormat="1" applyFont="1" applyBorder="1" applyAlignment="1">
      <alignment horizontal="center" vertical="center"/>
    </xf>
    <xf numFmtId="4" fontId="1" fillId="0" borderId="1" xfId="15" applyFont="1" applyBorder="1" applyAlignment="1">
      <alignment horizontal="center" vertical="center" shrinkToFit="1"/>
    </xf>
    <xf numFmtId="0" fontId="5" fillId="0" borderId="0" xfId="0" applyFont="1"/>
    <xf numFmtId="0" fontId="6" fillId="0" borderId="2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4" fontId="10" fillId="3" borderId="1" xfId="0" applyNumberFormat="1" applyFont="1" applyFill="1" applyBorder="1" applyAlignment="1">
      <alignment horizontal="center" vertical="center" wrapText="1"/>
    </xf>
    <xf numFmtId="4" fontId="1" fillId="0" borderId="9" xfId="12" applyFont="1" applyAlignment="1">
      <alignment horizontal="center" vertical="center" shrinkToFit="1"/>
    </xf>
    <xf numFmtId="4" fontId="1" fillId="4" borderId="1" xfId="15" applyFont="1" applyFill="1" applyBorder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0" fontId="3" fillId="0" borderId="5" xfId="17" applyFont="1" applyBorder="1" applyAlignment="1" applyProtection="1">
      <alignment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3" fontId="15" fillId="0" borderId="1" xfId="21" applyFont="1" applyBorder="1" applyAlignment="1">
      <alignment horizontal="center" vertical="center" wrapText="1"/>
    </xf>
    <xf numFmtId="43" fontId="15" fillId="3" borderId="1" xfId="2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3" fontId="16" fillId="0" borderId="1" xfId="21" applyFont="1" applyBorder="1" applyAlignment="1">
      <alignment horizontal="center" vertical="center" wrapText="1"/>
    </xf>
    <xf numFmtId="43" fontId="16" fillId="3" borderId="1" xfId="21" applyFont="1" applyFill="1" applyBorder="1" applyAlignment="1">
      <alignment horizontal="center" vertical="center" wrapText="1"/>
    </xf>
    <xf numFmtId="43" fontId="16" fillId="0" borderId="1" xfId="2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0" xfId="0" applyFont="1"/>
    <xf numFmtId="43" fontId="17" fillId="0" borderId="1" xfId="2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0" borderId="1" xfId="17" applyFont="1" applyBorder="1" applyAlignment="1" applyProtection="1">
      <alignment vertical="center" wrapText="1"/>
    </xf>
    <xf numFmtId="0" fontId="16" fillId="0" borderId="6" xfId="0" applyFont="1" applyBorder="1" applyAlignment="1">
      <alignment vertical="center" wrapText="1"/>
    </xf>
    <xf numFmtId="43" fontId="12" fillId="0" borderId="0" xfId="21" applyFont="1" applyFill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0" xfId="0" applyFont="1" applyFill="1"/>
    <xf numFmtId="43" fontId="16" fillId="0" borderId="1" xfId="21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43" fontId="16" fillId="0" borderId="3" xfId="21" applyFont="1" applyBorder="1" applyAlignment="1">
      <alignment horizontal="center" vertical="center" wrapText="1"/>
    </xf>
    <xf numFmtId="43" fontId="16" fillId="3" borderId="3" xfId="2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43" fontId="12" fillId="0" borderId="0" xfId="21" applyFont="1" applyAlignment="1">
      <alignment horizontal="center" vertical="center"/>
    </xf>
    <xf numFmtId="43" fontId="12" fillId="3" borderId="0" xfId="21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3" fontId="13" fillId="4" borderId="3" xfId="2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43" fontId="18" fillId="0" borderId="1" xfId="21" applyFont="1" applyBorder="1" applyAlignment="1">
      <alignment horizontal="center" vertical="center" wrapText="1"/>
    </xf>
    <xf numFmtId="43" fontId="18" fillId="0" borderId="1" xfId="21" applyFont="1" applyFill="1" applyBorder="1" applyAlignment="1">
      <alignment horizontal="center" vertical="center" wrapText="1"/>
    </xf>
    <xf numFmtId="43" fontId="18" fillId="3" borderId="1" xfId="21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6" fillId="0" borderId="1" xfId="21" applyNumberFormat="1" applyFont="1" applyFill="1" applyBorder="1" applyAlignment="1">
      <alignment horizontal="center" vertical="center" wrapText="1"/>
    </xf>
    <xf numFmtId="43" fontId="16" fillId="7" borderId="1" xfId="21" applyFont="1" applyFill="1" applyBorder="1" applyAlignment="1">
      <alignment horizontal="center" vertical="center" wrapText="1"/>
    </xf>
    <xf numFmtId="166" fontId="16" fillId="0" borderId="1" xfId="21" applyNumberFormat="1" applyFont="1" applyFill="1" applyBorder="1" applyAlignment="1">
      <alignment horizontal="center" vertical="center" wrapText="1"/>
    </xf>
    <xf numFmtId="166" fontId="16" fillId="0" borderId="1" xfId="2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4" xfId="0" applyFont="1" applyBorder="1"/>
    <xf numFmtId="0" fontId="0" fillId="0" borderId="4" xfId="0" applyBorder="1"/>
    <xf numFmtId="0" fontId="0" fillId="0" borderId="3" xfId="0" applyBorder="1"/>
    <xf numFmtId="0" fontId="6" fillId="0" borderId="1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2">
    <cellStyle name="xl28" xfId="1"/>
    <cellStyle name="xl30" xfId="2"/>
    <cellStyle name="xl31" xfId="3"/>
    <cellStyle name="xl33" xfId="4"/>
    <cellStyle name="xl35" xfId="5"/>
    <cellStyle name="xl36" xfId="6"/>
    <cellStyle name="xl38" xfId="7"/>
    <cellStyle name="xl40" xfId="8"/>
    <cellStyle name="xl41" xfId="9"/>
    <cellStyle name="xl44" xfId="10"/>
    <cellStyle name="xl45" xfId="11"/>
    <cellStyle name="xl46" xfId="12"/>
    <cellStyle name="xl47" xfId="13"/>
    <cellStyle name="xl51" xfId="14"/>
    <cellStyle name="xl52" xfId="15"/>
    <cellStyle name="xl66" xfId="16"/>
    <cellStyle name="Гиперссылка" xfId="17" builtinId="8"/>
    <cellStyle name="Обычный" xfId="0" builtinId="0"/>
    <cellStyle name="Обычный 2" xfId="18"/>
    <cellStyle name="Обычный 3" xfId="19"/>
    <cellStyle name="Обычный 4" xfId="20"/>
    <cellStyle name="Финансовый" xfId="2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7"/>
  <sheetViews>
    <sheetView tabSelected="1" view="pageBreakPreview" zoomScale="75" zoomScaleSheetLayoutView="75" workbookViewId="0">
      <selection activeCell="F20" sqref="F20"/>
    </sheetView>
  </sheetViews>
  <sheetFormatPr defaultRowHeight="15.75"/>
  <cols>
    <col min="1" max="1" width="58.85546875" style="32" customWidth="1"/>
    <col min="2" max="2" width="9.140625" style="33"/>
    <col min="3" max="3" width="11.140625" style="77" customWidth="1"/>
    <col min="4" max="4" width="17.42578125" style="33" customWidth="1"/>
    <col min="5" max="5" width="8.140625" style="33" customWidth="1"/>
    <col min="6" max="7" width="21.7109375" style="33" customWidth="1"/>
    <col min="8" max="8" width="21.7109375" style="76" customWidth="1"/>
    <col min="9" max="16384" width="9.140625" style="34"/>
  </cols>
  <sheetData>
    <row r="1" spans="1:8" ht="62.25" customHeight="1">
      <c r="D1" s="100" t="s">
        <v>207</v>
      </c>
      <c r="E1" s="102"/>
      <c r="F1" s="102"/>
      <c r="G1" s="102"/>
      <c r="H1" s="102"/>
    </row>
    <row r="2" spans="1:8" ht="63" customHeight="1">
      <c r="D2" s="100" t="s">
        <v>198</v>
      </c>
      <c r="E2" s="100"/>
      <c r="F2" s="100"/>
      <c r="G2" s="100"/>
      <c r="H2" s="100"/>
    </row>
    <row r="3" spans="1:8" ht="42.75" customHeight="1">
      <c r="A3" s="101" t="s">
        <v>199</v>
      </c>
      <c r="B3" s="101"/>
      <c r="C3" s="101"/>
      <c r="D3" s="101"/>
      <c r="E3" s="101"/>
      <c r="F3" s="101"/>
      <c r="G3" s="101"/>
      <c r="H3" s="101"/>
    </row>
    <row r="4" spans="1:8">
      <c r="H4" s="33" t="s">
        <v>167</v>
      </c>
    </row>
    <row r="5" spans="1:8">
      <c r="A5" s="35"/>
      <c r="B5" s="36" t="s">
        <v>0</v>
      </c>
      <c r="C5" s="37" t="s">
        <v>1</v>
      </c>
      <c r="D5" s="36" t="s">
        <v>55</v>
      </c>
      <c r="E5" s="36" t="s">
        <v>2</v>
      </c>
      <c r="F5" s="37" t="s">
        <v>200</v>
      </c>
      <c r="G5" s="37" t="s">
        <v>190</v>
      </c>
      <c r="H5" s="37" t="s">
        <v>201</v>
      </c>
    </row>
    <row r="6" spans="1:8">
      <c r="A6" s="38" t="s">
        <v>21</v>
      </c>
      <c r="B6" s="39">
        <v>112</v>
      </c>
      <c r="C6" s="78"/>
      <c r="D6" s="40"/>
      <c r="E6" s="41"/>
      <c r="F6" s="42">
        <f>F7+F18</f>
        <v>1187459.06</v>
      </c>
      <c r="G6" s="42">
        <f>G7+G18</f>
        <v>1278104.1299999999</v>
      </c>
      <c r="H6" s="43">
        <f>H7+H18</f>
        <v>1278104.1299999999</v>
      </c>
    </row>
    <row r="7" spans="1:8">
      <c r="A7" s="44" t="s">
        <v>96</v>
      </c>
      <c r="B7" s="45">
        <v>112</v>
      </c>
      <c r="C7" s="79" t="s">
        <v>23</v>
      </c>
      <c r="D7" s="40"/>
      <c r="E7" s="41"/>
      <c r="F7" s="46">
        <f t="shared" ref="F7:H8" si="0">F8</f>
        <v>1075306.49</v>
      </c>
      <c r="G7" s="46">
        <f t="shared" si="0"/>
        <v>1169990.49</v>
      </c>
      <c r="H7" s="47">
        <f t="shared" si="0"/>
        <v>1169990.49</v>
      </c>
    </row>
    <row r="8" spans="1:8" ht="47.25">
      <c r="A8" s="44" t="s">
        <v>4</v>
      </c>
      <c r="B8" s="45">
        <v>112</v>
      </c>
      <c r="C8" s="79" t="s">
        <v>24</v>
      </c>
      <c r="D8" s="40"/>
      <c r="E8" s="41"/>
      <c r="F8" s="48">
        <f t="shared" si="0"/>
        <v>1075306.49</v>
      </c>
      <c r="G8" s="48">
        <f t="shared" si="0"/>
        <v>1169990.49</v>
      </c>
      <c r="H8" s="48">
        <f t="shared" si="0"/>
        <v>1169990.49</v>
      </c>
    </row>
    <row r="9" spans="1:8" ht="31.5">
      <c r="A9" s="44" t="s">
        <v>25</v>
      </c>
      <c r="B9" s="45">
        <v>112</v>
      </c>
      <c r="C9" s="79" t="s">
        <v>24</v>
      </c>
      <c r="D9" s="45" t="s">
        <v>97</v>
      </c>
      <c r="E9" s="41"/>
      <c r="F9" s="46">
        <f>F10+F12+F16</f>
        <v>1075306.49</v>
      </c>
      <c r="G9" s="46">
        <f>G10+G12+G14</f>
        <v>1169990.49</v>
      </c>
      <c r="H9" s="46">
        <f>H10+H12+H14</f>
        <v>1169990.49</v>
      </c>
    </row>
    <row r="10" spans="1:8" ht="78.75">
      <c r="A10" s="44" t="s">
        <v>98</v>
      </c>
      <c r="B10" s="45">
        <v>112</v>
      </c>
      <c r="C10" s="79" t="s">
        <v>24</v>
      </c>
      <c r="D10" s="45" t="s">
        <v>97</v>
      </c>
      <c r="E10" s="49">
        <v>100</v>
      </c>
      <c r="F10" s="48">
        <f>F11</f>
        <v>286990.49</v>
      </c>
      <c r="G10" s="48">
        <f>G11</f>
        <v>286990.49</v>
      </c>
      <c r="H10" s="48">
        <f>H11</f>
        <v>286990.49</v>
      </c>
    </row>
    <row r="11" spans="1:8" s="53" customFormat="1" ht="31.5">
      <c r="A11" s="50" t="s">
        <v>99</v>
      </c>
      <c r="B11" s="51">
        <v>112</v>
      </c>
      <c r="C11" s="80" t="s">
        <v>24</v>
      </c>
      <c r="D11" s="51" t="s">
        <v>97</v>
      </c>
      <c r="E11" s="52">
        <v>120</v>
      </c>
      <c r="F11" s="46">
        <v>286990.49</v>
      </c>
      <c r="G11" s="46">
        <v>286990.49</v>
      </c>
      <c r="H11" s="46">
        <v>286990.49</v>
      </c>
    </row>
    <row r="12" spans="1:8" ht="31.5">
      <c r="A12" s="44" t="s">
        <v>100</v>
      </c>
      <c r="B12" s="45">
        <v>112</v>
      </c>
      <c r="C12" s="79" t="s">
        <v>24</v>
      </c>
      <c r="D12" s="45" t="s">
        <v>97</v>
      </c>
      <c r="E12" s="49">
        <v>200</v>
      </c>
      <c r="F12" s="48">
        <f>F13</f>
        <v>788316</v>
      </c>
      <c r="G12" s="48">
        <f>G13</f>
        <v>883000</v>
      </c>
      <c r="H12" s="48">
        <f>H13</f>
        <v>883000</v>
      </c>
    </row>
    <row r="13" spans="1:8" ht="31.5">
      <c r="A13" s="44" t="s">
        <v>101</v>
      </c>
      <c r="B13" s="45">
        <v>112</v>
      </c>
      <c r="C13" s="79" t="s">
        <v>24</v>
      </c>
      <c r="D13" s="45" t="s">
        <v>97</v>
      </c>
      <c r="E13" s="49">
        <v>240</v>
      </c>
      <c r="F13" s="46">
        <v>788316</v>
      </c>
      <c r="G13" s="48">
        <v>883000</v>
      </c>
      <c r="H13" s="48">
        <v>883000</v>
      </c>
    </row>
    <row r="14" spans="1:8" hidden="1">
      <c r="A14" s="44" t="s">
        <v>5</v>
      </c>
      <c r="B14" s="45">
        <v>112</v>
      </c>
      <c r="C14" s="79" t="s">
        <v>24</v>
      </c>
      <c r="D14" s="45" t="s">
        <v>97</v>
      </c>
      <c r="E14" s="49">
        <v>800</v>
      </c>
      <c r="F14" s="46">
        <f>F15</f>
        <v>0</v>
      </c>
      <c r="G14" s="48">
        <f>G15</f>
        <v>0</v>
      </c>
      <c r="H14" s="48">
        <f>H15</f>
        <v>0</v>
      </c>
    </row>
    <row r="15" spans="1:8" hidden="1">
      <c r="A15" s="44" t="s">
        <v>6</v>
      </c>
      <c r="B15" s="45">
        <v>112</v>
      </c>
      <c r="C15" s="79" t="s">
        <v>24</v>
      </c>
      <c r="D15" s="45" t="s">
        <v>97</v>
      </c>
      <c r="E15" s="49">
        <v>850</v>
      </c>
      <c r="F15" s="46">
        <v>0</v>
      </c>
      <c r="G15" s="48"/>
      <c r="H15" s="48">
        <v>0</v>
      </c>
    </row>
    <row r="16" spans="1:8" hidden="1">
      <c r="A16" s="44" t="s">
        <v>5</v>
      </c>
      <c r="B16" s="45">
        <v>112</v>
      </c>
      <c r="C16" s="79" t="s">
        <v>24</v>
      </c>
      <c r="D16" s="45" t="s">
        <v>97</v>
      </c>
      <c r="E16" s="49">
        <v>800</v>
      </c>
      <c r="F16" s="46"/>
      <c r="G16" s="48"/>
      <c r="H16" s="48"/>
    </row>
    <row r="17" spans="1:8" hidden="1">
      <c r="A17" s="44" t="s">
        <v>6</v>
      </c>
      <c r="B17" s="45">
        <v>112</v>
      </c>
      <c r="C17" s="79" t="s">
        <v>24</v>
      </c>
      <c r="D17" s="45" t="s">
        <v>97</v>
      </c>
      <c r="E17" s="49">
        <v>850</v>
      </c>
      <c r="F17" s="46"/>
      <c r="G17" s="48"/>
      <c r="H17" s="48"/>
    </row>
    <row r="18" spans="1:8">
      <c r="A18" s="44" t="s">
        <v>102</v>
      </c>
      <c r="B18" s="45">
        <v>112</v>
      </c>
      <c r="C18" s="79" t="s">
        <v>27</v>
      </c>
      <c r="D18" s="40"/>
      <c r="E18" s="40"/>
      <c r="F18" s="46">
        <f t="shared" ref="F18:H21" si="1">F19</f>
        <v>112152.57</v>
      </c>
      <c r="G18" s="46">
        <f t="shared" si="1"/>
        <v>108113.64</v>
      </c>
      <c r="H18" s="46">
        <f t="shared" si="1"/>
        <v>108113.64</v>
      </c>
    </row>
    <row r="19" spans="1:8">
      <c r="A19" s="44" t="s">
        <v>18</v>
      </c>
      <c r="B19" s="45">
        <v>112</v>
      </c>
      <c r="C19" s="79" t="s">
        <v>28</v>
      </c>
      <c r="D19" s="40"/>
      <c r="E19" s="41"/>
      <c r="F19" s="46">
        <f t="shared" si="1"/>
        <v>112152.57</v>
      </c>
      <c r="G19" s="46">
        <f t="shared" si="1"/>
        <v>108113.64</v>
      </c>
      <c r="H19" s="46">
        <f t="shared" si="1"/>
        <v>108113.64</v>
      </c>
    </row>
    <row r="20" spans="1:8" ht="31.5">
      <c r="A20" s="44" t="s">
        <v>29</v>
      </c>
      <c r="B20" s="45">
        <v>112</v>
      </c>
      <c r="C20" s="79" t="s">
        <v>28</v>
      </c>
      <c r="D20" s="45" t="s">
        <v>139</v>
      </c>
      <c r="E20" s="41"/>
      <c r="F20" s="46">
        <f t="shared" si="1"/>
        <v>112152.57</v>
      </c>
      <c r="G20" s="46">
        <f t="shared" si="1"/>
        <v>108113.64</v>
      </c>
      <c r="H20" s="46">
        <f t="shared" si="1"/>
        <v>108113.64</v>
      </c>
    </row>
    <row r="21" spans="1:8">
      <c r="A21" s="44" t="s">
        <v>10</v>
      </c>
      <c r="B21" s="45">
        <v>112</v>
      </c>
      <c r="C21" s="79" t="s">
        <v>28</v>
      </c>
      <c r="D21" s="45" t="s">
        <v>139</v>
      </c>
      <c r="E21" s="49">
        <v>300</v>
      </c>
      <c r="F21" s="46">
        <f t="shared" si="1"/>
        <v>112152.57</v>
      </c>
      <c r="G21" s="46">
        <f t="shared" si="1"/>
        <v>108113.64</v>
      </c>
      <c r="H21" s="46">
        <f t="shared" si="1"/>
        <v>108113.64</v>
      </c>
    </row>
    <row r="22" spans="1:8" ht="31.5">
      <c r="A22" s="44" t="s">
        <v>88</v>
      </c>
      <c r="B22" s="45">
        <v>112</v>
      </c>
      <c r="C22" s="79" t="s">
        <v>28</v>
      </c>
      <c r="D22" s="45" t="s">
        <v>139</v>
      </c>
      <c r="E22" s="49">
        <v>310</v>
      </c>
      <c r="F22" s="46">
        <v>112152.57</v>
      </c>
      <c r="G22" s="46">
        <v>108113.64</v>
      </c>
      <c r="H22" s="46">
        <v>108113.64</v>
      </c>
    </row>
    <row r="23" spans="1:8" ht="31.5">
      <c r="A23" s="38" t="s">
        <v>103</v>
      </c>
      <c r="B23" s="39">
        <v>130</v>
      </c>
      <c r="C23" s="78"/>
      <c r="D23" s="40"/>
      <c r="E23" s="41"/>
      <c r="F23" s="42">
        <f>F24+F62+F67+F88+F168</f>
        <v>63796924.88000001</v>
      </c>
      <c r="G23" s="42">
        <f>G24+G62+G67+G88+G168</f>
        <v>58614163.170000002</v>
      </c>
      <c r="H23" s="42">
        <f>H24+H62+H67+H88+H168</f>
        <v>62039921.620000005</v>
      </c>
    </row>
    <row r="24" spans="1:8" s="53" customFormat="1">
      <c r="A24" s="50" t="s">
        <v>96</v>
      </c>
      <c r="B24" s="51">
        <v>130</v>
      </c>
      <c r="C24" s="80" t="s">
        <v>23</v>
      </c>
      <c r="D24" s="51"/>
      <c r="E24" s="52"/>
      <c r="F24" s="54">
        <f>F26+F29+F37+F41+F33</f>
        <v>5220722.79</v>
      </c>
      <c r="G24" s="54">
        <f>G26+G29+G37+G41+G33</f>
        <v>10045292</v>
      </c>
      <c r="H24" s="54">
        <f>H26+H29+H37+H41+H33</f>
        <v>12572492</v>
      </c>
    </row>
    <row r="25" spans="1:8" s="53" customFormat="1" ht="63">
      <c r="A25" s="50" t="s">
        <v>147</v>
      </c>
      <c r="B25" s="51">
        <v>130</v>
      </c>
      <c r="C25" s="79" t="s">
        <v>123</v>
      </c>
      <c r="D25" s="51"/>
      <c r="E25" s="52"/>
      <c r="F25" s="54">
        <f>F26</f>
        <v>200</v>
      </c>
      <c r="G25" s="54">
        <f t="shared" ref="G25:H27" si="2">G26</f>
        <v>200</v>
      </c>
      <c r="H25" s="54">
        <f t="shared" si="2"/>
        <v>200</v>
      </c>
    </row>
    <row r="26" spans="1:8" s="53" customFormat="1" ht="94.5">
      <c r="A26" s="50" t="s">
        <v>19</v>
      </c>
      <c r="B26" s="45">
        <v>130</v>
      </c>
      <c r="C26" s="79" t="s">
        <v>123</v>
      </c>
      <c r="D26" s="45" t="s">
        <v>124</v>
      </c>
      <c r="E26" s="41"/>
      <c r="F26" s="48">
        <f>F27</f>
        <v>200</v>
      </c>
      <c r="G26" s="48">
        <f t="shared" si="2"/>
        <v>200</v>
      </c>
      <c r="H26" s="48">
        <f t="shared" si="2"/>
        <v>200</v>
      </c>
    </row>
    <row r="27" spans="1:8" s="53" customFormat="1" ht="31.5">
      <c r="A27" s="50" t="s">
        <v>100</v>
      </c>
      <c r="B27" s="45">
        <v>130</v>
      </c>
      <c r="C27" s="79" t="s">
        <v>123</v>
      </c>
      <c r="D27" s="45" t="s">
        <v>124</v>
      </c>
      <c r="E27" s="49">
        <v>200</v>
      </c>
      <c r="F27" s="48">
        <f>F28</f>
        <v>200</v>
      </c>
      <c r="G27" s="48">
        <f t="shared" si="2"/>
        <v>200</v>
      </c>
      <c r="H27" s="48">
        <f t="shared" si="2"/>
        <v>200</v>
      </c>
    </row>
    <row r="28" spans="1:8" s="53" customFormat="1" ht="31.5">
      <c r="A28" s="50" t="s">
        <v>101</v>
      </c>
      <c r="B28" s="45">
        <v>130</v>
      </c>
      <c r="C28" s="79" t="s">
        <v>123</v>
      </c>
      <c r="D28" s="45" t="s">
        <v>124</v>
      </c>
      <c r="E28" s="49">
        <v>240</v>
      </c>
      <c r="F28" s="48">
        <v>200</v>
      </c>
      <c r="G28" s="48">
        <v>200</v>
      </c>
      <c r="H28" s="48">
        <v>200</v>
      </c>
    </row>
    <row r="29" spans="1:8" ht="47.25">
      <c r="A29" s="44" t="s">
        <v>61</v>
      </c>
      <c r="B29" s="45">
        <v>130</v>
      </c>
      <c r="C29" s="79" t="s">
        <v>30</v>
      </c>
      <c r="D29" s="40"/>
      <c r="E29" s="41"/>
      <c r="F29" s="48">
        <f>F30</f>
        <v>61092</v>
      </c>
      <c r="G29" s="48">
        <f t="shared" ref="G29:H31" si="3">G30</f>
        <v>61092</v>
      </c>
      <c r="H29" s="48">
        <f t="shared" si="3"/>
        <v>61092</v>
      </c>
    </row>
    <row r="30" spans="1:8" ht="78.75">
      <c r="A30" s="44" t="s">
        <v>104</v>
      </c>
      <c r="B30" s="45">
        <v>130</v>
      </c>
      <c r="C30" s="79" t="s">
        <v>30</v>
      </c>
      <c r="D30" s="45" t="s">
        <v>105</v>
      </c>
      <c r="E30" s="41"/>
      <c r="F30" s="48">
        <f>F31</f>
        <v>61092</v>
      </c>
      <c r="G30" s="48">
        <f t="shared" si="3"/>
        <v>61092</v>
      </c>
      <c r="H30" s="48">
        <f t="shared" si="3"/>
        <v>61092</v>
      </c>
    </row>
    <row r="31" spans="1:8">
      <c r="A31" s="44" t="s">
        <v>9</v>
      </c>
      <c r="B31" s="45">
        <v>130</v>
      </c>
      <c r="C31" s="79" t="s">
        <v>30</v>
      </c>
      <c r="D31" s="45" t="s">
        <v>105</v>
      </c>
      <c r="E31" s="49">
        <v>500</v>
      </c>
      <c r="F31" s="48">
        <f>F32</f>
        <v>61092</v>
      </c>
      <c r="G31" s="48">
        <f t="shared" si="3"/>
        <v>61092</v>
      </c>
      <c r="H31" s="48">
        <f t="shared" si="3"/>
        <v>61092</v>
      </c>
    </row>
    <row r="32" spans="1:8">
      <c r="A32" s="44" t="s">
        <v>16</v>
      </c>
      <c r="B32" s="45">
        <v>130</v>
      </c>
      <c r="C32" s="79" t="s">
        <v>30</v>
      </c>
      <c r="D32" s="45" t="s">
        <v>105</v>
      </c>
      <c r="E32" s="49">
        <v>540</v>
      </c>
      <c r="F32" s="48">
        <v>61092</v>
      </c>
      <c r="G32" s="48">
        <v>61092</v>
      </c>
      <c r="H32" s="48">
        <v>61092</v>
      </c>
    </row>
    <row r="33" spans="1:8" hidden="1">
      <c r="A33" s="44" t="s">
        <v>188</v>
      </c>
      <c r="B33" s="45">
        <v>130</v>
      </c>
      <c r="C33" s="79" t="s">
        <v>90</v>
      </c>
      <c r="D33" s="40"/>
      <c r="E33" s="41"/>
      <c r="F33" s="48">
        <f>F34</f>
        <v>0</v>
      </c>
      <c r="G33" s="48">
        <f t="shared" ref="G33:H35" si="4">G34</f>
        <v>0</v>
      </c>
      <c r="H33" s="48">
        <f t="shared" si="4"/>
        <v>0</v>
      </c>
    </row>
    <row r="34" spans="1:8" hidden="1">
      <c r="A34" s="44" t="s">
        <v>87</v>
      </c>
      <c r="B34" s="45">
        <v>130</v>
      </c>
      <c r="C34" s="79" t="s">
        <v>90</v>
      </c>
      <c r="D34" s="45" t="s">
        <v>187</v>
      </c>
      <c r="E34" s="41"/>
      <c r="F34" s="48">
        <f>F35</f>
        <v>0</v>
      </c>
      <c r="G34" s="48">
        <f t="shared" si="4"/>
        <v>0</v>
      </c>
      <c r="H34" s="48">
        <f t="shared" si="4"/>
        <v>0</v>
      </c>
    </row>
    <row r="35" spans="1:8" hidden="1">
      <c r="A35" s="44" t="s">
        <v>5</v>
      </c>
      <c r="B35" s="45">
        <v>130</v>
      </c>
      <c r="C35" s="79" t="s">
        <v>90</v>
      </c>
      <c r="D35" s="45" t="s">
        <v>187</v>
      </c>
      <c r="E35" s="49">
        <v>800</v>
      </c>
      <c r="F35" s="48">
        <f>F36</f>
        <v>0</v>
      </c>
      <c r="G35" s="48">
        <f t="shared" si="4"/>
        <v>0</v>
      </c>
      <c r="H35" s="48">
        <f t="shared" si="4"/>
        <v>0</v>
      </c>
    </row>
    <row r="36" spans="1:8" hidden="1">
      <c r="A36" s="44" t="s">
        <v>189</v>
      </c>
      <c r="B36" s="45">
        <v>130</v>
      </c>
      <c r="C36" s="79" t="s">
        <v>90</v>
      </c>
      <c r="D36" s="45" t="s">
        <v>187</v>
      </c>
      <c r="E36" s="49">
        <v>880</v>
      </c>
      <c r="F36" s="48">
        <v>0</v>
      </c>
      <c r="G36" s="48"/>
      <c r="H36" s="48"/>
    </row>
    <row r="37" spans="1:8">
      <c r="A37" s="44" t="s">
        <v>14</v>
      </c>
      <c r="B37" s="45">
        <v>130</v>
      </c>
      <c r="C37" s="79" t="s">
        <v>31</v>
      </c>
      <c r="D37" s="40"/>
      <c r="E37" s="41"/>
      <c r="F37" s="48">
        <f t="shared" ref="F37:H39" si="5">F38</f>
        <v>500000</v>
      </c>
      <c r="G37" s="48">
        <f t="shared" si="5"/>
        <v>500000</v>
      </c>
      <c r="H37" s="48">
        <f t="shared" si="5"/>
        <v>500000</v>
      </c>
    </row>
    <row r="38" spans="1:8">
      <c r="A38" s="44" t="s">
        <v>32</v>
      </c>
      <c r="B38" s="45">
        <v>130</v>
      </c>
      <c r="C38" s="79" t="s">
        <v>31</v>
      </c>
      <c r="D38" s="45" t="s">
        <v>106</v>
      </c>
      <c r="E38" s="41"/>
      <c r="F38" s="48">
        <f t="shared" si="5"/>
        <v>500000</v>
      </c>
      <c r="G38" s="48">
        <f t="shared" si="5"/>
        <v>500000</v>
      </c>
      <c r="H38" s="48">
        <f t="shared" si="5"/>
        <v>500000</v>
      </c>
    </row>
    <row r="39" spans="1:8">
      <c r="A39" s="44" t="s">
        <v>5</v>
      </c>
      <c r="B39" s="45">
        <v>130</v>
      </c>
      <c r="C39" s="79" t="s">
        <v>31</v>
      </c>
      <c r="D39" s="45" t="s">
        <v>106</v>
      </c>
      <c r="E39" s="49">
        <v>800</v>
      </c>
      <c r="F39" s="48">
        <f t="shared" si="5"/>
        <v>500000</v>
      </c>
      <c r="G39" s="48">
        <f t="shared" si="5"/>
        <v>500000</v>
      </c>
      <c r="H39" s="48">
        <f t="shared" si="5"/>
        <v>500000</v>
      </c>
    </row>
    <row r="40" spans="1:8">
      <c r="A40" s="44" t="s">
        <v>15</v>
      </c>
      <c r="B40" s="45">
        <v>130</v>
      </c>
      <c r="C40" s="79" t="s">
        <v>31</v>
      </c>
      <c r="D40" s="45" t="s">
        <v>106</v>
      </c>
      <c r="E40" s="49">
        <v>870</v>
      </c>
      <c r="F40" s="48">
        <v>500000</v>
      </c>
      <c r="G40" s="48">
        <v>500000</v>
      </c>
      <c r="H40" s="48">
        <v>500000</v>
      </c>
    </row>
    <row r="41" spans="1:8">
      <c r="A41" s="50" t="s">
        <v>7</v>
      </c>
      <c r="B41" s="51">
        <v>130</v>
      </c>
      <c r="C41" s="80" t="s">
        <v>33</v>
      </c>
      <c r="D41" s="51"/>
      <c r="E41" s="52"/>
      <c r="F41" s="54">
        <f>F42+F45+F48+F53+F56+F59</f>
        <v>4659430.79</v>
      </c>
      <c r="G41" s="54">
        <f>G42+G45+G48+G53+G56+G59</f>
        <v>9484000</v>
      </c>
      <c r="H41" s="54">
        <f>H42+H45+H48+H53+H56+H59</f>
        <v>12011200</v>
      </c>
    </row>
    <row r="42" spans="1:8" ht="31.5">
      <c r="A42" s="44" t="s">
        <v>25</v>
      </c>
      <c r="B42" s="45">
        <v>130</v>
      </c>
      <c r="C42" s="79" t="s">
        <v>33</v>
      </c>
      <c r="D42" s="45" t="s">
        <v>125</v>
      </c>
      <c r="E42" s="41"/>
      <c r="F42" s="48">
        <f t="shared" ref="F42:H43" si="6">F43</f>
        <v>584705.92000000004</v>
      </c>
      <c r="G42" s="48">
        <f t="shared" si="6"/>
        <v>350000</v>
      </c>
      <c r="H42" s="48">
        <f t="shared" si="6"/>
        <v>350000</v>
      </c>
    </row>
    <row r="43" spans="1:8" ht="31.5">
      <c r="A43" s="44" t="s">
        <v>100</v>
      </c>
      <c r="B43" s="45">
        <v>130</v>
      </c>
      <c r="C43" s="79" t="s">
        <v>33</v>
      </c>
      <c r="D43" s="45" t="s">
        <v>125</v>
      </c>
      <c r="E43" s="49">
        <v>200</v>
      </c>
      <c r="F43" s="48">
        <f t="shared" si="6"/>
        <v>584705.92000000004</v>
      </c>
      <c r="G43" s="48">
        <f t="shared" si="6"/>
        <v>350000</v>
      </c>
      <c r="H43" s="48">
        <f t="shared" si="6"/>
        <v>350000</v>
      </c>
    </row>
    <row r="44" spans="1:8" ht="31.5">
      <c r="A44" s="44" t="s">
        <v>101</v>
      </c>
      <c r="B44" s="45">
        <v>130</v>
      </c>
      <c r="C44" s="79" t="s">
        <v>33</v>
      </c>
      <c r="D44" s="45" t="s">
        <v>125</v>
      </c>
      <c r="E44" s="49">
        <v>240</v>
      </c>
      <c r="F44" s="48">
        <v>584705.92000000004</v>
      </c>
      <c r="G44" s="48">
        <v>350000</v>
      </c>
      <c r="H44" s="48">
        <v>350000</v>
      </c>
    </row>
    <row r="45" spans="1:8">
      <c r="A45" s="44" t="s">
        <v>34</v>
      </c>
      <c r="B45" s="45">
        <v>130</v>
      </c>
      <c r="C45" s="79" t="s">
        <v>33</v>
      </c>
      <c r="D45" s="45" t="s">
        <v>126</v>
      </c>
      <c r="E45" s="41"/>
      <c r="F45" s="48">
        <f t="shared" ref="F45:H46" si="7">F46</f>
        <v>11000</v>
      </c>
      <c r="G45" s="48">
        <f t="shared" si="7"/>
        <v>11000</v>
      </c>
      <c r="H45" s="48">
        <f t="shared" si="7"/>
        <v>11000</v>
      </c>
    </row>
    <row r="46" spans="1:8">
      <c r="A46" s="44" t="s">
        <v>5</v>
      </c>
      <c r="B46" s="45">
        <v>130</v>
      </c>
      <c r="C46" s="79" t="s">
        <v>33</v>
      </c>
      <c r="D46" s="45" t="s">
        <v>126</v>
      </c>
      <c r="E46" s="49">
        <v>800</v>
      </c>
      <c r="F46" s="48">
        <f t="shared" si="7"/>
        <v>11000</v>
      </c>
      <c r="G46" s="48">
        <f t="shared" si="7"/>
        <v>11000</v>
      </c>
      <c r="H46" s="48">
        <f t="shared" si="7"/>
        <v>11000</v>
      </c>
    </row>
    <row r="47" spans="1:8">
      <c r="A47" s="44" t="s">
        <v>6</v>
      </c>
      <c r="B47" s="45">
        <v>130</v>
      </c>
      <c r="C47" s="79" t="s">
        <v>33</v>
      </c>
      <c r="D47" s="45" t="s">
        <v>126</v>
      </c>
      <c r="E47" s="49">
        <v>850</v>
      </c>
      <c r="F47" s="48">
        <v>11000</v>
      </c>
      <c r="G47" s="48">
        <v>11000</v>
      </c>
      <c r="H47" s="48">
        <v>11000</v>
      </c>
    </row>
    <row r="48" spans="1:8" ht="31.5">
      <c r="A48" s="44" t="s">
        <v>35</v>
      </c>
      <c r="B48" s="45">
        <v>130</v>
      </c>
      <c r="C48" s="79" t="s">
        <v>33</v>
      </c>
      <c r="D48" s="45" t="s">
        <v>127</v>
      </c>
      <c r="E48" s="41"/>
      <c r="F48" s="48">
        <f>F49+F51</f>
        <v>3763724.87</v>
      </c>
      <c r="G48" s="48">
        <f t="shared" ref="F48:H49" si="8">G49</f>
        <v>7423000</v>
      </c>
      <c r="H48" s="48">
        <f t="shared" si="8"/>
        <v>8400200</v>
      </c>
    </row>
    <row r="49" spans="1:8" ht="31.5">
      <c r="A49" s="44" t="s">
        <v>100</v>
      </c>
      <c r="B49" s="45">
        <v>130</v>
      </c>
      <c r="C49" s="79" t="s">
        <v>33</v>
      </c>
      <c r="D49" s="45" t="s">
        <v>127</v>
      </c>
      <c r="E49" s="49">
        <v>200</v>
      </c>
      <c r="F49" s="48">
        <f t="shared" si="8"/>
        <v>3763546.79</v>
      </c>
      <c r="G49" s="48">
        <f t="shared" si="8"/>
        <v>7423000</v>
      </c>
      <c r="H49" s="48">
        <f t="shared" si="8"/>
        <v>8400200</v>
      </c>
    </row>
    <row r="50" spans="1:8" ht="31.5">
      <c r="A50" s="44" t="s">
        <v>101</v>
      </c>
      <c r="B50" s="45">
        <v>130</v>
      </c>
      <c r="C50" s="79" t="s">
        <v>33</v>
      </c>
      <c r="D50" s="45" t="s">
        <v>127</v>
      </c>
      <c r="E50" s="49">
        <v>240</v>
      </c>
      <c r="F50" s="48">
        <v>3763546.79</v>
      </c>
      <c r="G50" s="48">
        <v>7423000</v>
      </c>
      <c r="H50" s="48">
        <v>8400200</v>
      </c>
    </row>
    <row r="51" spans="1:8">
      <c r="A51" s="44" t="s">
        <v>5</v>
      </c>
      <c r="B51" s="45">
        <v>130</v>
      </c>
      <c r="C51" s="79" t="s">
        <v>33</v>
      </c>
      <c r="D51" s="45" t="s">
        <v>127</v>
      </c>
      <c r="E51" s="49">
        <v>800</v>
      </c>
      <c r="F51" s="48">
        <v>178.08</v>
      </c>
      <c r="G51" s="96">
        <v>0</v>
      </c>
      <c r="H51" s="96">
        <v>0</v>
      </c>
    </row>
    <row r="52" spans="1:8">
      <c r="A52" s="44" t="s">
        <v>6</v>
      </c>
      <c r="B52" s="45">
        <v>130</v>
      </c>
      <c r="C52" s="79" t="s">
        <v>33</v>
      </c>
      <c r="D52" s="45" t="s">
        <v>127</v>
      </c>
      <c r="E52" s="49">
        <v>850</v>
      </c>
      <c r="F52" s="48">
        <v>178.08</v>
      </c>
      <c r="G52" s="96">
        <v>0</v>
      </c>
      <c r="H52" s="96">
        <v>0</v>
      </c>
    </row>
    <row r="53" spans="1:8" ht="31.5">
      <c r="A53" s="55" t="s">
        <v>155</v>
      </c>
      <c r="B53" s="45">
        <v>130</v>
      </c>
      <c r="C53" s="79" t="s">
        <v>33</v>
      </c>
      <c r="D53" s="45" t="s">
        <v>154</v>
      </c>
      <c r="E53" s="49"/>
      <c r="F53" s="48">
        <f t="shared" ref="F53:H54" si="9">F54</f>
        <v>300000</v>
      </c>
      <c r="G53" s="48">
        <f t="shared" si="9"/>
        <v>300000</v>
      </c>
      <c r="H53" s="48">
        <f t="shared" si="9"/>
        <v>300000</v>
      </c>
    </row>
    <row r="54" spans="1:8" ht="31.5">
      <c r="A54" s="44" t="s">
        <v>100</v>
      </c>
      <c r="B54" s="45">
        <v>130</v>
      </c>
      <c r="C54" s="79" t="s">
        <v>33</v>
      </c>
      <c r="D54" s="45" t="s">
        <v>154</v>
      </c>
      <c r="E54" s="49">
        <v>200</v>
      </c>
      <c r="F54" s="48">
        <f t="shared" si="9"/>
        <v>300000</v>
      </c>
      <c r="G54" s="48">
        <f t="shared" si="9"/>
        <v>300000</v>
      </c>
      <c r="H54" s="48">
        <f t="shared" si="9"/>
        <v>300000</v>
      </c>
    </row>
    <row r="55" spans="1:8" ht="31.5">
      <c r="A55" s="44" t="s">
        <v>101</v>
      </c>
      <c r="B55" s="45">
        <v>130</v>
      </c>
      <c r="C55" s="79" t="s">
        <v>33</v>
      </c>
      <c r="D55" s="45" t="s">
        <v>154</v>
      </c>
      <c r="E55" s="49">
        <v>240</v>
      </c>
      <c r="F55" s="48">
        <v>300000</v>
      </c>
      <c r="G55" s="48">
        <v>300000</v>
      </c>
      <c r="H55" s="48">
        <v>300000</v>
      </c>
    </row>
    <row r="56" spans="1:8" ht="31.5" hidden="1">
      <c r="A56" s="55" t="s">
        <v>158</v>
      </c>
      <c r="B56" s="45">
        <v>130</v>
      </c>
      <c r="C56" s="79" t="s">
        <v>33</v>
      </c>
      <c r="D56" s="45" t="s">
        <v>157</v>
      </c>
      <c r="E56" s="49"/>
      <c r="F56" s="48">
        <f>F57</f>
        <v>0</v>
      </c>
      <c r="G56" s="48">
        <f t="shared" ref="G56:H60" si="10">G57</f>
        <v>0</v>
      </c>
      <c r="H56" s="48">
        <f t="shared" si="10"/>
        <v>0</v>
      </c>
    </row>
    <row r="57" spans="1:8" ht="31.5" hidden="1">
      <c r="A57" s="44" t="s">
        <v>100</v>
      </c>
      <c r="B57" s="45">
        <v>130</v>
      </c>
      <c r="C57" s="79" t="s">
        <v>33</v>
      </c>
      <c r="D57" s="45" t="s">
        <v>157</v>
      </c>
      <c r="E57" s="49">
        <v>200</v>
      </c>
      <c r="F57" s="48">
        <f>F58</f>
        <v>0</v>
      </c>
      <c r="G57" s="48">
        <f t="shared" si="10"/>
        <v>0</v>
      </c>
      <c r="H57" s="48">
        <f t="shared" si="10"/>
        <v>0</v>
      </c>
    </row>
    <row r="58" spans="1:8" ht="31.5" hidden="1">
      <c r="A58" s="44" t="s">
        <v>101</v>
      </c>
      <c r="B58" s="45">
        <v>130</v>
      </c>
      <c r="C58" s="79" t="s">
        <v>33</v>
      </c>
      <c r="D58" s="45" t="s">
        <v>157</v>
      </c>
      <c r="E58" s="49">
        <v>240</v>
      </c>
      <c r="F58" s="48"/>
      <c r="G58" s="48"/>
      <c r="H58" s="48">
        <v>0</v>
      </c>
    </row>
    <row r="59" spans="1:8">
      <c r="A59" s="55" t="s">
        <v>185</v>
      </c>
      <c r="B59" s="45">
        <v>130</v>
      </c>
      <c r="C59" s="79" t="s">
        <v>33</v>
      </c>
      <c r="D59" s="45" t="s">
        <v>184</v>
      </c>
      <c r="E59" s="49"/>
      <c r="F59" s="96">
        <f>F60</f>
        <v>0</v>
      </c>
      <c r="G59" s="48">
        <f t="shared" si="10"/>
        <v>1400000</v>
      </c>
      <c r="H59" s="48">
        <f t="shared" si="10"/>
        <v>2950000</v>
      </c>
    </row>
    <row r="60" spans="1:8">
      <c r="A60" s="44" t="s">
        <v>186</v>
      </c>
      <c r="B60" s="45">
        <v>130</v>
      </c>
      <c r="C60" s="79" t="s">
        <v>33</v>
      </c>
      <c r="D60" s="45" t="s">
        <v>184</v>
      </c>
      <c r="E60" s="49">
        <v>800</v>
      </c>
      <c r="F60" s="96">
        <f>F61</f>
        <v>0</v>
      </c>
      <c r="G60" s="48">
        <f t="shared" si="10"/>
        <v>1400000</v>
      </c>
      <c r="H60" s="48">
        <f t="shared" si="10"/>
        <v>2950000</v>
      </c>
    </row>
    <row r="61" spans="1:8">
      <c r="A61" s="44" t="s">
        <v>15</v>
      </c>
      <c r="B61" s="45">
        <v>130</v>
      </c>
      <c r="C61" s="79" t="s">
        <v>33</v>
      </c>
      <c r="D61" s="45" t="s">
        <v>184</v>
      </c>
      <c r="E61" s="49">
        <v>870</v>
      </c>
      <c r="F61" s="96">
        <v>0</v>
      </c>
      <c r="G61" s="48">
        <v>1400000</v>
      </c>
      <c r="H61" s="48">
        <v>2950000</v>
      </c>
    </row>
    <row r="62" spans="1:8" ht="31.5">
      <c r="A62" s="44" t="s">
        <v>145</v>
      </c>
      <c r="B62" s="56">
        <v>130</v>
      </c>
      <c r="C62" s="79" t="s">
        <v>149</v>
      </c>
      <c r="D62" s="45"/>
      <c r="E62" s="49"/>
      <c r="F62" s="48">
        <f>F63</f>
        <v>30000</v>
      </c>
      <c r="G62" s="48">
        <f>G63</f>
        <v>30000</v>
      </c>
      <c r="H62" s="48">
        <f>H63</f>
        <v>30000</v>
      </c>
    </row>
    <row r="63" spans="1:8">
      <c r="A63" s="57" t="s">
        <v>129</v>
      </c>
      <c r="B63" s="56">
        <v>130</v>
      </c>
      <c r="C63" s="79" t="s">
        <v>148</v>
      </c>
      <c r="D63" s="45"/>
      <c r="E63" s="49"/>
      <c r="F63" s="48">
        <f t="shared" ref="F63:G65" si="11">F64</f>
        <v>30000</v>
      </c>
      <c r="G63" s="48">
        <f t="shared" si="11"/>
        <v>30000</v>
      </c>
      <c r="H63" s="48">
        <f>H64</f>
        <v>30000</v>
      </c>
    </row>
    <row r="64" spans="1:8" ht="47.25">
      <c r="A64" s="44" t="s">
        <v>146</v>
      </c>
      <c r="B64" s="56">
        <v>130</v>
      </c>
      <c r="C64" s="79" t="s">
        <v>148</v>
      </c>
      <c r="D64" s="45" t="s">
        <v>191</v>
      </c>
      <c r="E64" s="49"/>
      <c r="F64" s="48">
        <f t="shared" si="11"/>
        <v>30000</v>
      </c>
      <c r="G64" s="48">
        <f t="shared" si="11"/>
        <v>30000</v>
      </c>
      <c r="H64" s="48">
        <f>H65</f>
        <v>30000</v>
      </c>
    </row>
    <row r="65" spans="1:8" ht="31.5">
      <c r="A65" s="44" t="s">
        <v>100</v>
      </c>
      <c r="B65" s="56">
        <v>130</v>
      </c>
      <c r="C65" s="79" t="s">
        <v>148</v>
      </c>
      <c r="D65" s="45" t="s">
        <v>191</v>
      </c>
      <c r="E65" s="49">
        <v>200</v>
      </c>
      <c r="F65" s="48">
        <f t="shared" si="11"/>
        <v>30000</v>
      </c>
      <c r="G65" s="48">
        <f t="shared" si="11"/>
        <v>30000</v>
      </c>
      <c r="H65" s="48">
        <f>H66</f>
        <v>30000</v>
      </c>
    </row>
    <row r="66" spans="1:8" ht="31.5">
      <c r="A66" s="44" t="s">
        <v>101</v>
      </c>
      <c r="B66" s="56">
        <v>130</v>
      </c>
      <c r="C66" s="79" t="s">
        <v>148</v>
      </c>
      <c r="D66" s="45" t="s">
        <v>191</v>
      </c>
      <c r="E66" s="49">
        <v>240</v>
      </c>
      <c r="F66" s="48">
        <v>30000</v>
      </c>
      <c r="G66" s="48">
        <v>30000</v>
      </c>
      <c r="H66" s="48">
        <v>30000</v>
      </c>
    </row>
    <row r="67" spans="1:8">
      <c r="A67" s="44" t="s">
        <v>107</v>
      </c>
      <c r="B67" s="56">
        <v>130</v>
      </c>
      <c r="C67" s="79" t="s">
        <v>37</v>
      </c>
      <c r="D67" s="40"/>
      <c r="E67" s="41"/>
      <c r="F67" s="48">
        <f>F68+F78</f>
        <v>11539513.75</v>
      </c>
      <c r="G67" s="48">
        <f>G68+G78</f>
        <v>11084396</v>
      </c>
      <c r="H67" s="48">
        <f>H68+H78</f>
        <v>12179496</v>
      </c>
    </row>
    <row r="68" spans="1:8">
      <c r="A68" s="44" t="s">
        <v>8</v>
      </c>
      <c r="B68" s="56">
        <v>130</v>
      </c>
      <c r="C68" s="79" t="s">
        <v>38</v>
      </c>
      <c r="D68" s="40"/>
      <c r="E68" s="41"/>
      <c r="F68" s="48">
        <f>F69+F75</f>
        <v>964496</v>
      </c>
      <c r="G68" s="48">
        <f t="shared" ref="F68:H70" si="12">G69</f>
        <v>964496</v>
      </c>
      <c r="H68" s="48">
        <f t="shared" si="12"/>
        <v>964496</v>
      </c>
    </row>
    <row r="69" spans="1:8" ht="78.75">
      <c r="A69" s="44" t="s">
        <v>39</v>
      </c>
      <c r="B69" s="45">
        <v>130</v>
      </c>
      <c r="C69" s="79" t="s">
        <v>38</v>
      </c>
      <c r="D69" s="45" t="s">
        <v>128</v>
      </c>
      <c r="E69" s="41"/>
      <c r="F69" s="48">
        <f>F70</f>
        <v>964496</v>
      </c>
      <c r="G69" s="48">
        <f>G70+G73</f>
        <v>964496</v>
      </c>
      <c r="H69" s="48">
        <f>H70</f>
        <v>964496</v>
      </c>
    </row>
    <row r="70" spans="1:8">
      <c r="A70" s="44" t="s">
        <v>5</v>
      </c>
      <c r="B70" s="45">
        <v>130</v>
      </c>
      <c r="C70" s="79" t="s">
        <v>38</v>
      </c>
      <c r="D70" s="45" t="s">
        <v>128</v>
      </c>
      <c r="E70" s="49">
        <v>800</v>
      </c>
      <c r="F70" s="48">
        <f t="shared" si="12"/>
        <v>964496</v>
      </c>
      <c r="G70" s="48">
        <f t="shared" si="12"/>
        <v>964496</v>
      </c>
      <c r="H70" s="48">
        <f t="shared" si="12"/>
        <v>964496</v>
      </c>
    </row>
    <row r="71" spans="1:8" ht="63">
      <c r="A71" s="44" t="s">
        <v>108</v>
      </c>
      <c r="B71" s="45">
        <v>130</v>
      </c>
      <c r="C71" s="79" t="s">
        <v>38</v>
      </c>
      <c r="D71" s="45" t="s">
        <v>128</v>
      </c>
      <c r="E71" s="49">
        <v>810</v>
      </c>
      <c r="F71" s="48">
        <v>964496</v>
      </c>
      <c r="G71" s="48">
        <v>964496</v>
      </c>
      <c r="H71" s="48">
        <v>964496</v>
      </c>
    </row>
    <row r="72" spans="1:8" ht="47.25" hidden="1">
      <c r="A72" s="44" t="s">
        <v>196</v>
      </c>
      <c r="B72" s="45">
        <v>130</v>
      </c>
      <c r="C72" s="79" t="s">
        <v>38</v>
      </c>
      <c r="D72" s="45" t="s">
        <v>197</v>
      </c>
      <c r="E72" s="49"/>
      <c r="F72" s="48">
        <v>0</v>
      </c>
      <c r="G72" s="48">
        <f>G73</f>
        <v>0</v>
      </c>
      <c r="H72" s="48"/>
    </row>
    <row r="73" spans="1:8" ht="31.5" hidden="1">
      <c r="A73" s="44" t="s">
        <v>100</v>
      </c>
      <c r="B73" s="45">
        <v>130</v>
      </c>
      <c r="C73" s="79" t="s">
        <v>38</v>
      </c>
      <c r="D73" s="45" t="s">
        <v>197</v>
      </c>
      <c r="E73" s="49">
        <v>200</v>
      </c>
      <c r="F73" s="48">
        <v>0</v>
      </c>
      <c r="G73" s="48">
        <v>0</v>
      </c>
      <c r="H73" s="48"/>
    </row>
    <row r="74" spans="1:8" ht="31.5" hidden="1">
      <c r="A74" s="44" t="s">
        <v>101</v>
      </c>
      <c r="B74" s="45">
        <v>130</v>
      </c>
      <c r="C74" s="79" t="s">
        <v>38</v>
      </c>
      <c r="D74" s="45" t="s">
        <v>197</v>
      </c>
      <c r="E74" s="49">
        <v>240</v>
      </c>
      <c r="F74" s="48">
        <v>0</v>
      </c>
      <c r="G74" s="48">
        <v>0</v>
      </c>
      <c r="H74" s="48"/>
    </row>
    <row r="75" spans="1:8" ht="51" hidden="1">
      <c r="A75" s="95" t="s">
        <v>164</v>
      </c>
      <c r="B75" s="45">
        <v>130</v>
      </c>
      <c r="C75" s="79" t="s">
        <v>38</v>
      </c>
      <c r="D75" s="45" t="s">
        <v>163</v>
      </c>
      <c r="E75" s="49"/>
      <c r="F75" s="98">
        <v>0</v>
      </c>
      <c r="G75" s="98">
        <v>0</v>
      </c>
      <c r="H75" s="98">
        <v>0</v>
      </c>
    </row>
    <row r="76" spans="1:8" hidden="1">
      <c r="A76" s="95" t="s">
        <v>9</v>
      </c>
      <c r="B76" s="45">
        <v>130</v>
      </c>
      <c r="C76" s="79" t="s">
        <v>38</v>
      </c>
      <c r="D76" s="45" t="s">
        <v>163</v>
      </c>
      <c r="E76" s="49">
        <v>500</v>
      </c>
      <c r="F76" s="98">
        <v>0</v>
      </c>
      <c r="G76" s="98">
        <v>0</v>
      </c>
      <c r="H76" s="98">
        <v>0</v>
      </c>
    </row>
    <row r="77" spans="1:8" hidden="1">
      <c r="A77" s="95" t="s">
        <v>165</v>
      </c>
      <c r="B77" s="45">
        <v>130</v>
      </c>
      <c r="C77" s="79" t="s">
        <v>38</v>
      </c>
      <c r="D77" s="45" t="s">
        <v>163</v>
      </c>
      <c r="E77" s="49">
        <v>520</v>
      </c>
      <c r="F77" s="98">
        <v>0</v>
      </c>
      <c r="G77" s="98">
        <v>0</v>
      </c>
      <c r="H77" s="98">
        <v>0</v>
      </c>
    </row>
    <row r="78" spans="1:8">
      <c r="A78" s="44" t="s">
        <v>17</v>
      </c>
      <c r="B78" s="45">
        <v>130</v>
      </c>
      <c r="C78" s="79" t="s">
        <v>40</v>
      </c>
      <c r="D78" s="40"/>
      <c r="E78" s="41"/>
      <c r="F78" s="48">
        <f>F79+F82+F85</f>
        <v>10575017.75</v>
      </c>
      <c r="G78" s="48">
        <f>G79+G82+G85</f>
        <v>10119900</v>
      </c>
      <c r="H78" s="48">
        <f>H79+H82+H85</f>
        <v>11215000</v>
      </c>
    </row>
    <row r="79" spans="1:8" ht="94.5">
      <c r="A79" s="44" t="s">
        <v>41</v>
      </c>
      <c r="B79" s="45">
        <v>130</v>
      </c>
      <c r="C79" s="79" t="s">
        <v>40</v>
      </c>
      <c r="D79" s="45" t="s">
        <v>202</v>
      </c>
      <c r="E79" s="41"/>
      <c r="F79" s="48">
        <f>F80</f>
        <v>10575017.75</v>
      </c>
      <c r="G79" s="48">
        <f t="shared" ref="G79:H86" si="13">G80</f>
        <v>10119900</v>
      </c>
      <c r="H79" s="48">
        <f t="shared" si="13"/>
        <v>11215000</v>
      </c>
    </row>
    <row r="80" spans="1:8">
      <c r="A80" s="44" t="s">
        <v>9</v>
      </c>
      <c r="B80" s="45">
        <v>130</v>
      </c>
      <c r="C80" s="79" t="s">
        <v>40</v>
      </c>
      <c r="D80" s="45" t="s">
        <v>202</v>
      </c>
      <c r="E80" s="49">
        <v>500</v>
      </c>
      <c r="F80" s="48">
        <f>F81</f>
        <v>10575017.75</v>
      </c>
      <c r="G80" s="48">
        <f t="shared" si="13"/>
        <v>10119900</v>
      </c>
      <c r="H80" s="48">
        <f t="shared" si="13"/>
        <v>11215000</v>
      </c>
    </row>
    <row r="81" spans="1:8">
      <c r="A81" s="58" t="s">
        <v>16</v>
      </c>
      <c r="B81" s="45">
        <v>130</v>
      </c>
      <c r="C81" s="79" t="s">
        <v>40</v>
      </c>
      <c r="D81" s="45" t="s">
        <v>202</v>
      </c>
      <c r="E81" s="49">
        <v>540</v>
      </c>
      <c r="F81" s="48">
        <v>10575017.75</v>
      </c>
      <c r="G81" s="59">
        <v>10119900</v>
      </c>
      <c r="H81" s="48">
        <v>11215000</v>
      </c>
    </row>
    <row r="82" spans="1:8" ht="47.25" hidden="1">
      <c r="A82" s="60" t="s">
        <v>168</v>
      </c>
      <c r="B82" s="56">
        <v>130</v>
      </c>
      <c r="C82" s="79" t="s">
        <v>40</v>
      </c>
      <c r="D82" s="45" t="s">
        <v>169</v>
      </c>
      <c r="E82" s="41"/>
      <c r="F82" s="48">
        <f>F83</f>
        <v>0</v>
      </c>
      <c r="G82" s="48">
        <f t="shared" si="13"/>
        <v>0</v>
      </c>
      <c r="H82" s="48">
        <f t="shared" si="13"/>
        <v>0</v>
      </c>
    </row>
    <row r="83" spans="1:8" hidden="1">
      <c r="A83" s="60" t="s">
        <v>9</v>
      </c>
      <c r="B83" s="56">
        <v>130</v>
      </c>
      <c r="C83" s="79" t="s">
        <v>40</v>
      </c>
      <c r="D83" s="45" t="s">
        <v>169</v>
      </c>
      <c r="E83" s="49">
        <v>200</v>
      </c>
      <c r="F83" s="48">
        <f>F84</f>
        <v>0</v>
      </c>
      <c r="G83" s="48">
        <f t="shared" si="13"/>
        <v>0</v>
      </c>
      <c r="H83" s="48">
        <f t="shared" si="13"/>
        <v>0</v>
      </c>
    </row>
    <row r="84" spans="1:8" hidden="1">
      <c r="A84" s="60" t="s">
        <v>16</v>
      </c>
      <c r="B84" s="56">
        <v>130</v>
      </c>
      <c r="C84" s="79" t="s">
        <v>40</v>
      </c>
      <c r="D84" s="45" t="s">
        <v>169</v>
      </c>
      <c r="E84" s="49">
        <v>240</v>
      </c>
      <c r="F84" s="48"/>
      <c r="G84" s="59"/>
      <c r="H84" s="48"/>
    </row>
    <row r="85" spans="1:8" ht="47.25" hidden="1">
      <c r="A85" s="60" t="s">
        <v>168</v>
      </c>
      <c r="B85" s="56">
        <v>130</v>
      </c>
      <c r="C85" s="79" t="s">
        <v>40</v>
      </c>
      <c r="D85" s="45" t="s">
        <v>169</v>
      </c>
      <c r="E85" s="41"/>
      <c r="F85" s="48">
        <f>F86</f>
        <v>0</v>
      </c>
      <c r="G85" s="48">
        <f t="shared" si="13"/>
        <v>0</v>
      </c>
      <c r="H85" s="48">
        <f t="shared" si="13"/>
        <v>0</v>
      </c>
    </row>
    <row r="86" spans="1:8" hidden="1">
      <c r="A86" s="60" t="s">
        <v>5</v>
      </c>
      <c r="B86" s="56">
        <v>130</v>
      </c>
      <c r="C86" s="79" t="s">
        <v>40</v>
      </c>
      <c r="D86" s="45" t="s">
        <v>169</v>
      </c>
      <c r="E86" s="49">
        <v>800</v>
      </c>
      <c r="F86" s="48">
        <f>F87</f>
        <v>0</v>
      </c>
      <c r="G86" s="48">
        <f t="shared" si="13"/>
        <v>0</v>
      </c>
      <c r="H86" s="48">
        <f t="shared" si="13"/>
        <v>0</v>
      </c>
    </row>
    <row r="87" spans="1:8" ht="63" hidden="1">
      <c r="A87" s="44" t="s">
        <v>108</v>
      </c>
      <c r="B87" s="56">
        <v>130</v>
      </c>
      <c r="C87" s="79" t="s">
        <v>40</v>
      </c>
      <c r="D87" s="45" t="s">
        <v>169</v>
      </c>
      <c r="E87" s="49">
        <v>810</v>
      </c>
      <c r="F87" s="48"/>
      <c r="G87" s="59"/>
      <c r="H87" s="48"/>
    </row>
    <row r="88" spans="1:8">
      <c r="A88" s="44" t="s">
        <v>109</v>
      </c>
      <c r="B88" s="45">
        <v>130</v>
      </c>
      <c r="C88" s="79" t="s">
        <v>43</v>
      </c>
      <c r="D88" s="40"/>
      <c r="E88" s="41"/>
      <c r="F88" s="48">
        <f>F89+F106+F119</f>
        <v>46755785.140000008</v>
      </c>
      <c r="G88" s="48">
        <f>G89+G106+G119+G164</f>
        <v>37203571.969999999</v>
      </c>
      <c r="H88" s="48">
        <f>H89+H106+H119+H164</f>
        <v>37007030.420000002</v>
      </c>
    </row>
    <row r="89" spans="1:8" s="53" customFormat="1">
      <c r="A89" s="50" t="s">
        <v>11</v>
      </c>
      <c r="B89" s="51">
        <v>130</v>
      </c>
      <c r="C89" s="80" t="s">
        <v>44</v>
      </c>
      <c r="D89" s="51"/>
      <c r="E89" s="52"/>
      <c r="F89" s="54">
        <f>F90+F97+F103+F100</f>
        <v>530000</v>
      </c>
      <c r="G89" s="54">
        <f>G90+G97+G103+G100</f>
        <v>530000</v>
      </c>
      <c r="H89" s="54">
        <f>H90+H97+H103+H100</f>
        <v>530000</v>
      </c>
    </row>
    <row r="90" spans="1:8" ht="63">
      <c r="A90" s="44" t="s">
        <v>45</v>
      </c>
      <c r="B90" s="45">
        <v>130</v>
      </c>
      <c r="C90" s="79" t="s">
        <v>44</v>
      </c>
      <c r="D90" s="45" t="s">
        <v>132</v>
      </c>
      <c r="E90" s="41"/>
      <c r="F90" s="48">
        <f>F91+F93+F95</f>
        <v>230000</v>
      </c>
      <c r="G90" s="48">
        <f>G91+G93</f>
        <v>230000</v>
      </c>
      <c r="H90" s="48">
        <f>H91+H93</f>
        <v>230000</v>
      </c>
    </row>
    <row r="91" spans="1:8" ht="31.5">
      <c r="A91" s="44" t="s">
        <v>100</v>
      </c>
      <c r="B91" s="45">
        <v>130</v>
      </c>
      <c r="C91" s="79" t="s">
        <v>44</v>
      </c>
      <c r="D91" s="45" t="s">
        <v>132</v>
      </c>
      <c r="E91" s="49">
        <v>200</v>
      </c>
      <c r="F91" s="48">
        <f>F92</f>
        <v>230000</v>
      </c>
      <c r="G91" s="48">
        <f>G92</f>
        <v>230000</v>
      </c>
      <c r="H91" s="48">
        <f>H92</f>
        <v>230000</v>
      </c>
    </row>
    <row r="92" spans="1:8" ht="50.25" customHeight="1">
      <c r="A92" s="44" t="s">
        <v>101</v>
      </c>
      <c r="B92" s="45">
        <v>130</v>
      </c>
      <c r="C92" s="79" t="s">
        <v>44</v>
      </c>
      <c r="D92" s="45" t="s">
        <v>132</v>
      </c>
      <c r="E92" s="49">
        <v>240</v>
      </c>
      <c r="F92" s="48">
        <v>230000</v>
      </c>
      <c r="G92" s="48">
        <v>230000</v>
      </c>
      <c r="H92" s="48">
        <v>230000</v>
      </c>
    </row>
    <row r="93" spans="1:8" hidden="1">
      <c r="A93" s="44" t="s">
        <v>121</v>
      </c>
      <c r="B93" s="45">
        <v>130</v>
      </c>
      <c r="C93" s="79" t="s">
        <v>44</v>
      </c>
      <c r="D93" s="45" t="s">
        <v>132</v>
      </c>
      <c r="E93" s="49">
        <v>800</v>
      </c>
      <c r="F93" s="48">
        <f>F94</f>
        <v>0</v>
      </c>
      <c r="G93" s="48">
        <f>G94</f>
        <v>0</v>
      </c>
      <c r="H93" s="48">
        <f>H94</f>
        <v>0</v>
      </c>
    </row>
    <row r="94" spans="1:8" ht="0.75" hidden="1" customHeight="1">
      <c r="A94" s="44" t="s">
        <v>6</v>
      </c>
      <c r="B94" s="45">
        <v>130</v>
      </c>
      <c r="C94" s="79" t="s">
        <v>44</v>
      </c>
      <c r="D94" s="45" t="s">
        <v>132</v>
      </c>
      <c r="E94" s="49">
        <v>850</v>
      </c>
      <c r="F94" s="48"/>
      <c r="G94" s="48"/>
      <c r="H94" s="48"/>
    </row>
    <row r="95" spans="1:8" hidden="1">
      <c r="A95" s="44" t="s">
        <v>121</v>
      </c>
      <c r="B95" s="45">
        <v>130</v>
      </c>
      <c r="C95" s="79" t="s">
        <v>44</v>
      </c>
      <c r="D95" s="45" t="s">
        <v>132</v>
      </c>
      <c r="E95" s="49">
        <v>800</v>
      </c>
      <c r="F95" s="48"/>
      <c r="G95" s="48"/>
      <c r="H95" s="48"/>
    </row>
    <row r="96" spans="1:8" hidden="1">
      <c r="A96" s="44" t="s">
        <v>6</v>
      </c>
      <c r="B96" s="45">
        <v>130</v>
      </c>
      <c r="C96" s="79" t="s">
        <v>44</v>
      </c>
      <c r="D96" s="45" t="s">
        <v>132</v>
      </c>
      <c r="E96" s="49">
        <v>850</v>
      </c>
      <c r="F96" s="48"/>
      <c r="G96" s="48"/>
      <c r="H96" s="48"/>
    </row>
    <row r="97" spans="1:8" ht="31.5">
      <c r="A97" s="44" t="s">
        <v>119</v>
      </c>
      <c r="B97" s="45">
        <v>130</v>
      </c>
      <c r="C97" s="79" t="s">
        <v>44</v>
      </c>
      <c r="D97" s="45" t="s">
        <v>131</v>
      </c>
      <c r="E97" s="49"/>
      <c r="F97" s="48">
        <f t="shared" ref="F97:H98" si="14">F98</f>
        <v>300000</v>
      </c>
      <c r="G97" s="48">
        <f t="shared" si="14"/>
        <v>300000</v>
      </c>
      <c r="H97" s="48">
        <f t="shared" si="14"/>
        <v>300000</v>
      </c>
    </row>
    <row r="98" spans="1:8" ht="31.5">
      <c r="A98" s="44" t="s">
        <v>100</v>
      </c>
      <c r="B98" s="45">
        <v>130</v>
      </c>
      <c r="C98" s="79" t="s">
        <v>44</v>
      </c>
      <c r="D98" s="45" t="s">
        <v>131</v>
      </c>
      <c r="E98" s="49">
        <v>200</v>
      </c>
      <c r="F98" s="48">
        <f t="shared" si="14"/>
        <v>300000</v>
      </c>
      <c r="G98" s="48">
        <f t="shared" si="14"/>
        <v>300000</v>
      </c>
      <c r="H98" s="48">
        <f t="shared" si="14"/>
        <v>300000</v>
      </c>
    </row>
    <row r="99" spans="1:8" ht="31.5">
      <c r="A99" s="44" t="s">
        <v>120</v>
      </c>
      <c r="B99" s="45">
        <v>130</v>
      </c>
      <c r="C99" s="79" t="s">
        <v>44</v>
      </c>
      <c r="D99" s="45" t="s">
        <v>131</v>
      </c>
      <c r="E99" s="49">
        <v>240</v>
      </c>
      <c r="F99" s="54">
        <v>300000</v>
      </c>
      <c r="G99" s="48">
        <v>300000</v>
      </c>
      <c r="H99" s="48">
        <v>300000</v>
      </c>
    </row>
    <row r="100" spans="1:8" ht="110.25" hidden="1">
      <c r="A100" s="44" t="s">
        <v>122</v>
      </c>
      <c r="B100" s="45">
        <v>130</v>
      </c>
      <c r="C100" s="79" t="s">
        <v>44</v>
      </c>
      <c r="D100" s="45" t="s">
        <v>130</v>
      </c>
      <c r="E100" s="49"/>
      <c r="F100" s="48">
        <f t="shared" ref="F100:H101" si="15">F101</f>
        <v>0</v>
      </c>
      <c r="G100" s="48">
        <f t="shared" si="15"/>
        <v>0</v>
      </c>
      <c r="H100" s="48">
        <f t="shared" si="15"/>
        <v>0</v>
      </c>
    </row>
    <row r="101" spans="1:8" hidden="1">
      <c r="A101" s="44" t="s">
        <v>121</v>
      </c>
      <c r="B101" s="45">
        <v>130</v>
      </c>
      <c r="C101" s="79" t="s">
        <v>44</v>
      </c>
      <c r="D101" s="45" t="s">
        <v>130</v>
      </c>
      <c r="E101" s="49">
        <v>800</v>
      </c>
      <c r="F101" s="48">
        <f t="shared" si="15"/>
        <v>0</v>
      </c>
      <c r="G101" s="48">
        <f t="shared" si="15"/>
        <v>0</v>
      </c>
      <c r="H101" s="48">
        <f t="shared" si="15"/>
        <v>0</v>
      </c>
    </row>
    <row r="102" spans="1:8" hidden="1">
      <c r="A102" s="44" t="s">
        <v>6</v>
      </c>
      <c r="B102" s="45">
        <v>130</v>
      </c>
      <c r="C102" s="79" t="s">
        <v>44</v>
      </c>
      <c r="D102" s="45" t="s">
        <v>130</v>
      </c>
      <c r="E102" s="49">
        <v>850</v>
      </c>
      <c r="F102" s="48">
        <v>0</v>
      </c>
      <c r="G102" s="48">
        <v>0</v>
      </c>
      <c r="H102" s="48">
        <v>0</v>
      </c>
    </row>
    <row r="103" spans="1:8" ht="31.5" hidden="1">
      <c r="A103" s="44" t="s">
        <v>194</v>
      </c>
      <c r="B103" s="45">
        <v>130</v>
      </c>
      <c r="C103" s="79" t="s">
        <v>44</v>
      </c>
      <c r="D103" s="45" t="s">
        <v>193</v>
      </c>
      <c r="E103" s="41"/>
      <c r="F103" s="48"/>
      <c r="G103" s="48"/>
      <c r="H103" s="48"/>
    </row>
    <row r="104" spans="1:8" hidden="1">
      <c r="A104" s="44" t="s">
        <v>5</v>
      </c>
      <c r="B104" s="45">
        <v>130</v>
      </c>
      <c r="C104" s="79" t="s">
        <v>44</v>
      </c>
      <c r="D104" s="45" t="s">
        <v>193</v>
      </c>
      <c r="E104" s="49">
        <v>800</v>
      </c>
      <c r="F104" s="48"/>
      <c r="G104" s="48"/>
      <c r="H104" s="48"/>
    </row>
    <row r="105" spans="1:8" hidden="1">
      <c r="A105" s="44" t="s">
        <v>6</v>
      </c>
      <c r="B105" s="45">
        <v>130</v>
      </c>
      <c r="C105" s="79" t="s">
        <v>44</v>
      </c>
      <c r="D105" s="45" t="s">
        <v>193</v>
      </c>
      <c r="E105" s="49">
        <v>850</v>
      </c>
      <c r="F105" s="48"/>
      <c r="G105" s="48"/>
      <c r="H105" s="48"/>
    </row>
    <row r="106" spans="1:8" s="64" customFormat="1">
      <c r="A106" s="61" t="s">
        <v>12</v>
      </c>
      <c r="B106" s="62">
        <v>130</v>
      </c>
      <c r="C106" s="81" t="s">
        <v>46</v>
      </c>
      <c r="D106" s="62"/>
      <c r="E106" s="63"/>
      <c r="F106" s="54">
        <f>F107+F113+F118</f>
        <v>6957482.4900000002</v>
      </c>
      <c r="G106" s="54">
        <f>G107+G113</f>
        <v>3200000</v>
      </c>
      <c r="H106" s="54">
        <f>H107+H113</f>
        <v>3200000</v>
      </c>
    </row>
    <row r="107" spans="1:8" ht="78.75">
      <c r="A107" s="44" t="s">
        <v>47</v>
      </c>
      <c r="B107" s="45">
        <v>130</v>
      </c>
      <c r="C107" s="79" t="s">
        <v>46</v>
      </c>
      <c r="D107" s="45" t="s">
        <v>134</v>
      </c>
      <c r="E107" s="41"/>
      <c r="F107" s="48">
        <f t="shared" ref="F107:H111" si="16">F108</f>
        <v>2717482.49</v>
      </c>
      <c r="G107" s="96">
        <f t="shared" si="16"/>
        <v>0</v>
      </c>
      <c r="H107" s="96">
        <f t="shared" si="16"/>
        <v>0</v>
      </c>
    </row>
    <row r="108" spans="1:8">
      <c r="A108" s="60" t="s">
        <v>9</v>
      </c>
      <c r="B108" s="45">
        <v>130</v>
      </c>
      <c r="C108" s="79" t="s">
        <v>46</v>
      </c>
      <c r="D108" s="45" t="s">
        <v>134</v>
      </c>
      <c r="E108" s="49">
        <v>500</v>
      </c>
      <c r="F108" s="48">
        <f t="shared" si="16"/>
        <v>2717482.49</v>
      </c>
      <c r="G108" s="96">
        <f t="shared" si="16"/>
        <v>0</v>
      </c>
      <c r="H108" s="96">
        <f t="shared" si="16"/>
        <v>0</v>
      </c>
    </row>
    <row r="109" spans="1:8">
      <c r="A109" s="60" t="s">
        <v>16</v>
      </c>
      <c r="B109" s="45">
        <v>130</v>
      </c>
      <c r="C109" s="79" t="s">
        <v>46</v>
      </c>
      <c r="D109" s="45" t="s">
        <v>134</v>
      </c>
      <c r="E109" s="49">
        <v>540</v>
      </c>
      <c r="F109" s="48">
        <v>2717482.49</v>
      </c>
      <c r="G109" s="96">
        <v>0</v>
      </c>
      <c r="H109" s="96">
        <v>0</v>
      </c>
    </row>
    <row r="110" spans="1:8" hidden="1">
      <c r="A110" s="44" t="s">
        <v>170</v>
      </c>
      <c r="B110" s="45">
        <v>130</v>
      </c>
      <c r="C110" s="79" t="s">
        <v>46</v>
      </c>
      <c r="D110" s="45" t="s">
        <v>172</v>
      </c>
      <c r="E110" s="41"/>
      <c r="F110" s="48">
        <f t="shared" si="16"/>
        <v>0</v>
      </c>
      <c r="G110" s="48">
        <f t="shared" si="16"/>
        <v>0</v>
      </c>
      <c r="H110" s="48">
        <f t="shared" si="16"/>
        <v>0</v>
      </c>
    </row>
    <row r="111" spans="1:8" ht="31.5" hidden="1">
      <c r="A111" s="44" t="s">
        <v>100</v>
      </c>
      <c r="B111" s="45">
        <v>130</v>
      </c>
      <c r="C111" s="79" t="s">
        <v>46</v>
      </c>
      <c r="D111" s="45" t="s">
        <v>173</v>
      </c>
      <c r="E111" s="49">
        <v>200</v>
      </c>
      <c r="F111" s="48">
        <f t="shared" si="16"/>
        <v>0</v>
      </c>
      <c r="G111" s="48">
        <f t="shared" si="16"/>
        <v>0</v>
      </c>
      <c r="H111" s="48">
        <f t="shared" si="16"/>
        <v>0</v>
      </c>
    </row>
    <row r="112" spans="1:8" ht="31.5" hidden="1">
      <c r="A112" s="44" t="s">
        <v>101</v>
      </c>
      <c r="B112" s="45">
        <v>130</v>
      </c>
      <c r="C112" s="79" t="s">
        <v>46</v>
      </c>
      <c r="D112" s="45" t="s">
        <v>171</v>
      </c>
      <c r="E112" s="49">
        <v>240</v>
      </c>
      <c r="F112" s="48"/>
      <c r="G112" s="48"/>
      <c r="H112" s="48"/>
    </row>
    <row r="113" spans="1:8" ht="94.5">
      <c r="A113" s="44" t="s">
        <v>133</v>
      </c>
      <c r="B113" s="45">
        <v>130</v>
      </c>
      <c r="C113" s="79" t="s">
        <v>46</v>
      </c>
      <c r="D113" s="45" t="s">
        <v>135</v>
      </c>
      <c r="E113" s="40"/>
      <c r="F113" s="65">
        <f t="shared" ref="F113:H117" si="17">F114</f>
        <v>3200000</v>
      </c>
      <c r="G113" s="48">
        <f t="shared" si="17"/>
        <v>3200000</v>
      </c>
      <c r="H113" s="48">
        <f t="shared" si="17"/>
        <v>3200000</v>
      </c>
    </row>
    <row r="114" spans="1:8">
      <c r="A114" s="44" t="s">
        <v>9</v>
      </c>
      <c r="B114" s="45">
        <v>130</v>
      </c>
      <c r="C114" s="79" t="s">
        <v>46</v>
      </c>
      <c r="D114" s="45" t="s">
        <v>135</v>
      </c>
      <c r="E114" s="49">
        <v>500</v>
      </c>
      <c r="F114" s="48">
        <f t="shared" si="17"/>
        <v>3200000</v>
      </c>
      <c r="G114" s="48">
        <f t="shared" si="17"/>
        <v>3200000</v>
      </c>
      <c r="H114" s="48">
        <f t="shared" si="17"/>
        <v>3200000</v>
      </c>
    </row>
    <row r="115" spans="1:8">
      <c r="A115" s="44" t="s">
        <v>16</v>
      </c>
      <c r="B115" s="45">
        <v>130</v>
      </c>
      <c r="C115" s="79" t="s">
        <v>46</v>
      </c>
      <c r="D115" s="45" t="s">
        <v>135</v>
      </c>
      <c r="E115" s="49">
        <v>540</v>
      </c>
      <c r="F115" s="48">
        <v>3200000</v>
      </c>
      <c r="G115" s="48">
        <v>3200000</v>
      </c>
      <c r="H115" s="48">
        <v>3200000</v>
      </c>
    </row>
    <row r="116" spans="1:8" ht="78.75">
      <c r="A116" s="60" t="s">
        <v>205</v>
      </c>
      <c r="B116" s="45">
        <v>130</v>
      </c>
      <c r="C116" s="79" t="s">
        <v>46</v>
      </c>
      <c r="D116" s="40" t="s">
        <v>163</v>
      </c>
      <c r="E116" s="40"/>
      <c r="F116" s="99">
        <f>F117</f>
        <v>1040000</v>
      </c>
      <c r="G116" s="98">
        <f t="shared" si="17"/>
        <v>0</v>
      </c>
      <c r="H116" s="98">
        <f t="shared" si="17"/>
        <v>0</v>
      </c>
    </row>
    <row r="117" spans="1:8">
      <c r="A117" s="60" t="s">
        <v>9</v>
      </c>
      <c r="B117" s="45">
        <v>130</v>
      </c>
      <c r="C117" s="79" t="s">
        <v>46</v>
      </c>
      <c r="D117" s="40" t="s">
        <v>163</v>
      </c>
      <c r="E117" s="49">
        <v>500</v>
      </c>
      <c r="F117" s="48">
        <f>F118</f>
        <v>1040000</v>
      </c>
      <c r="G117" s="98">
        <f t="shared" si="17"/>
        <v>0</v>
      </c>
      <c r="H117" s="98">
        <f t="shared" si="17"/>
        <v>0</v>
      </c>
    </row>
    <row r="118" spans="1:8">
      <c r="A118" s="60" t="s">
        <v>206</v>
      </c>
      <c r="B118" s="45">
        <v>130</v>
      </c>
      <c r="C118" s="79" t="s">
        <v>46</v>
      </c>
      <c r="D118" s="40" t="s">
        <v>163</v>
      </c>
      <c r="E118" s="49">
        <v>520</v>
      </c>
      <c r="F118" s="48">
        <v>1040000</v>
      </c>
      <c r="G118" s="98">
        <v>0</v>
      </c>
      <c r="H118" s="98">
        <v>0</v>
      </c>
    </row>
    <row r="119" spans="1:8" s="53" customFormat="1">
      <c r="A119" s="50" t="s">
        <v>13</v>
      </c>
      <c r="B119" s="51">
        <v>130</v>
      </c>
      <c r="C119" s="80" t="s">
        <v>48</v>
      </c>
      <c r="D119" s="51"/>
      <c r="E119" s="52"/>
      <c r="F119" s="54">
        <f>F135+F140+F143+F146+F155+F158+F161+F120+F123+F126+F130+F132+F152+F149</f>
        <v>39268302.650000006</v>
      </c>
      <c r="G119" s="54">
        <f>G135+G140+G143+G146+G155+G158+G161+G120+G123+G126+G130+G132+G152+G149</f>
        <v>33473571.969999999</v>
      </c>
      <c r="H119" s="54">
        <f>H135+H140+H143+H146+H155+H158+H161+H120+H123+H126+H130+H132+H152+H149</f>
        <v>33277030.420000002</v>
      </c>
    </row>
    <row r="120" spans="1:8" ht="31.5">
      <c r="A120" s="44" t="s">
        <v>110</v>
      </c>
      <c r="B120" s="45">
        <v>130</v>
      </c>
      <c r="C120" s="79" t="s">
        <v>48</v>
      </c>
      <c r="D120" s="45" t="s">
        <v>203</v>
      </c>
      <c r="E120" s="41"/>
      <c r="F120" s="48">
        <f t="shared" ref="F120:H121" si="18">F121</f>
        <v>5323892.43</v>
      </c>
      <c r="G120" s="48">
        <f t="shared" si="18"/>
        <v>4659764.95</v>
      </c>
      <c r="H120" s="48">
        <f t="shared" si="18"/>
        <v>4461238.1399999997</v>
      </c>
    </row>
    <row r="121" spans="1:8" ht="31.5">
      <c r="A121" s="44" t="s">
        <v>100</v>
      </c>
      <c r="B121" s="45">
        <v>130</v>
      </c>
      <c r="C121" s="79" t="s">
        <v>48</v>
      </c>
      <c r="D121" s="45" t="s">
        <v>203</v>
      </c>
      <c r="E121" s="49">
        <v>200</v>
      </c>
      <c r="F121" s="48">
        <f t="shared" si="18"/>
        <v>5323892.43</v>
      </c>
      <c r="G121" s="48">
        <f t="shared" si="18"/>
        <v>4659764.95</v>
      </c>
      <c r="H121" s="48">
        <f t="shared" si="18"/>
        <v>4461238.1399999997</v>
      </c>
    </row>
    <row r="122" spans="1:8" ht="31.5">
      <c r="A122" s="44" t="s">
        <v>101</v>
      </c>
      <c r="B122" s="45">
        <v>130</v>
      </c>
      <c r="C122" s="79" t="s">
        <v>48</v>
      </c>
      <c r="D122" s="45" t="s">
        <v>203</v>
      </c>
      <c r="E122" s="49">
        <v>240</v>
      </c>
      <c r="F122" s="48">
        <v>5323892.43</v>
      </c>
      <c r="G122" s="48">
        <v>4659764.95</v>
      </c>
      <c r="H122" s="48">
        <v>4461238.1399999997</v>
      </c>
    </row>
    <row r="123" spans="1:8" ht="49.5" customHeight="1">
      <c r="A123" s="55" t="s">
        <v>204</v>
      </c>
      <c r="B123" s="45">
        <v>130</v>
      </c>
      <c r="C123" s="79" t="s">
        <v>48</v>
      </c>
      <c r="D123" s="45" t="s">
        <v>143</v>
      </c>
      <c r="E123" s="49"/>
      <c r="F123" s="48">
        <f t="shared" ref="F123:H124" si="19">F124</f>
        <v>2384309.56</v>
      </c>
      <c r="G123" s="96">
        <f t="shared" si="19"/>
        <v>0</v>
      </c>
      <c r="H123" s="96">
        <f t="shared" si="19"/>
        <v>0</v>
      </c>
    </row>
    <row r="124" spans="1:8" ht="31.5">
      <c r="A124" s="44" t="s">
        <v>100</v>
      </c>
      <c r="B124" s="45">
        <v>130</v>
      </c>
      <c r="C124" s="79" t="s">
        <v>48</v>
      </c>
      <c r="D124" s="45" t="s">
        <v>143</v>
      </c>
      <c r="E124" s="49">
        <v>200</v>
      </c>
      <c r="F124" s="48">
        <f t="shared" si="19"/>
        <v>2384309.56</v>
      </c>
      <c r="G124" s="96">
        <f t="shared" si="19"/>
        <v>0</v>
      </c>
      <c r="H124" s="96">
        <f t="shared" si="19"/>
        <v>0</v>
      </c>
    </row>
    <row r="125" spans="1:8" ht="31.5">
      <c r="A125" s="44" t="s">
        <v>101</v>
      </c>
      <c r="B125" s="45">
        <v>130</v>
      </c>
      <c r="C125" s="79" t="s">
        <v>48</v>
      </c>
      <c r="D125" s="45" t="s">
        <v>143</v>
      </c>
      <c r="E125" s="49">
        <v>240</v>
      </c>
      <c r="F125" s="97">
        <v>2384309.56</v>
      </c>
      <c r="G125" s="96">
        <v>0</v>
      </c>
      <c r="H125" s="96">
        <v>0</v>
      </c>
    </row>
    <row r="126" spans="1:8" ht="47.25" hidden="1">
      <c r="A126" s="55" t="s">
        <v>159</v>
      </c>
      <c r="B126" s="45">
        <v>130</v>
      </c>
      <c r="C126" s="79" t="s">
        <v>48</v>
      </c>
      <c r="D126" s="45" t="s">
        <v>160</v>
      </c>
      <c r="E126" s="49"/>
      <c r="F126" s="48">
        <f t="shared" ref="F126:H127" si="20">F127</f>
        <v>0</v>
      </c>
      <c r="G126" s="48">
        <f t="shared" si="20"/>
        <v>0</v>
      </c>
      <c r="H126" s="48">
        <f t="shared" si="20"/>
        <v>0</v>
      </c>
    </row>
    <row r="127" spans="1:8" ht="31.5" hidden="1">
      <c r="A127" s="44" t="s">
        <v>100</v>
      </c>
      <c r="B127" s="45">
        <v>130</v>
      </c>
      <c r="C127" s="79" t="s">
        <v>48</v>
      </c>
      <c r="D127" s="45" t="s">
        <v>160</v>
      </c>
      <c r="E127" s="49">
        <v>200</v>
      </c>
      <c r="F127" s="48">
        <f t="shared" si="20"/>
        <v>0</v>
      </c>
      <c r="G127" s="48">
        <f t="shared" si="20"/>
        <v>0</v>
      </c>
      <c r="H127" s="48">
        <f t="shared" si="20"/>
        <v>0</v>
      </c>
    </row>
    <row r="128" spans="1:8" ht="31.5" hidden="1">
      <c r="A128" s="44" t="s">
        <v>101</v>
      </c>
      <c r="B128" s="45">
        <v>130</v>
      </c>
      <c r="C128" s="79" t="s">
        <v>48</v>
      </c>
      <c r="D128" s="45" t="s">
        <v>160</v>
      </c>
      <c r="E128" s="49">
        <v>240</v>
      </c>
      <c r="F128" s="48"/>
      <c r="G128" s="48">
        <v>0</v>
      </c>
      <c r="H128" s="48">
        <v>0</v>
      </c>
    </row>
    <row r="129" spans="1:8" hidden="1">
      <c r="A129" s="44" t="s">
        <v>183</v>
      </c>
      <c r="B129" s="45">
        <v>130</v>
      </c>
      <c r="C129" s="79" t="s">
        <v>48</v>
      </c>
      <c r="D129" s="45" t="s">
        <v>182</v>
      </c>
      <c r="E129" s="41"/>
      <c r="F129" s="48">
        <f t="shared" ref="F129:H130" si="21">F130</f>
        <v>0</v>
      </c>
      <c r="G129" s="48">
        <f t="shared" si="21"/>
        <v>0</v>
      </c>
      <c r="H129" s="48">
        <f t="shared" si="21"/>
        <v>0</v>
      </c>
    </row>
    <row r="130" spans="1:8" ht="31.5" hidden="1">
      <c r="A130" s="44" t="s">
        <v>100</v>
      </c>
      <c r="B130" s="45">
        <v>130</v>
      </c>
      <c r="C130" s="79" t="s">
        <v>48</v>
      </c>
      <c r="D130" s="45" t="s">
        <v>182</v>
      </c>
      <c r="E130" s="49">
        <v>800</v>
      </c>
      <c r="F130" s="48">
        <f t="shared" si="21"/>
        <v>0</v>
      </c>
      <c r="G130" s="48">
        <f t="shared" si="21"/>
        <v>0</v>
      </c>
      <c r="H130" s="48">
        <f t="shared" si="21"/>
        <v>0</v>
      </c>
    </row>
    <row r="131" spans="1:8" ht="31.5" hidden="1">
      <c r="A131" s="44" t="s">
        <v>101</v>
      </c>
      <c r="B131" s="45">
        <v>130</v>
      </c>
      <c r="C131" s="79" t="s">
        <v>48</v>
      </c>
      <c r="D131" s="45" t="s">
        <v>182</v>
      </c>
      <c r="E131" s="49">
        <v>810</v>
      </c>
      <c r="F131" s="48"/>
      <c r="G131" s="48"/>
      <c r="H131" s="48"/>
    </row>
    <row r="132" spans="1:8" hidden="1">
      <c r="A132" s="44" t="s">
        <v>177</v>
      </c>
      <c r="B132" s="45">
        <v>130</v>
      </c>
      <c r="C132" s="79" t="s">
        <v>48</v>
      </c>
      <c r="D132" s="45" t="s">
        <v>174</v>
      </c>
      <c r="E132" s="41"/>
      <c r="F132" s="48">
        <f t="shared" ref="F132:H133" si="22">F133</f>
        <v>0</v>
      </c>
      <c r="G132" s="48">
        <f t="shared" si="22"/>
        <v>0</v>
      </c>
      <c r="H132" s="48">
        <f t="shared" si="22"/>
        <v>0</v>
      </c>
    </row>
    <row r="133" spans="1:8" ht="31.5" hidden="1">
      <c r="A133" s="44" t="s">
        <v>100</v>
      </c>
      <c r="B133" s="45">
        <v>130</v>
      </c>
      <c r="C133" s="79" t="s">
        <v>48</v>
      </c>
      <c r="D133" s="45" t="s">
        <v>175</v>
      </c>
      <c r="E133" s="49">
        <v>800</v>
      </c>
      <c r="F133" s="48">
        <f t="shared" si="22"/>
        <v>0</v>
      </c>
      <c r="G133" s="48">
        <f t="shared" si="22"/>
        <v>0</v>
      </c>
      <c r="H133" s="48">
        <f t="shared" si="22"/>
        <v>0</v>
      </c>
    </row>
    <row r="134" spans="1:8" ht="31.5" hidden="1">
      <c r="A134" s="44" t="s">
        <v>101</v>
      </c>
      <c r="B134" s="45">
        <v>130</v>
      </c>
      <c r="C134" s="79" t="s">
        <v>48</v>
      </c>
      <c r="D134" s="45" t="s">
        <v>176</v>
      </c>
      <c r="E134" s="49">
        <v>810</v>
      </c>
      <c r="F134" s="48"/>
      <c r="G134" s="48"/>
      <c r="H134" s="48"/>
    </row>
    <row r="135" spans="1:8">
      <c r="A135" s="44" t="s">
        <v>49</v>
      </c>
      <c r="B135" s="45">
        <v>130</v>
      </c>
      <c r="C135" s="79" t="s">
        <v>48</v>
      </c>
      <c r="D135" s="45" t="s">
        <v>136</v>
      </c>
      <c r="E135" s="41"/>
      <c r="F135" s="48">
        <f>F136+F138</f>
        <v>5720100.6600000001</v>
      </c>
      <c r="G135" s="48">
        <f>G136+G138</f>
        <v>5373807.0199999996</v>
      </c>
      <c r="H135" s="48">
        <f>H136+H138</f>
        <v>5375792.2800000003</v>
      </c>
    </row>
    <row r="136" spans="1:8" ht="31.5">
      <c r="A136" s="44" t="s">
        <v>100</v>
      </c>
      <c r="B136" s="45">
        <v>130</v>
      </c>
      <c r="C136" s="79" t="s">
        <v>48</v>
      </c>
      <c r="D136" s="45" t="s">
        <v>136</v>
      </c>
      <c r="E136" s="49">
        <v>200</v>
      </c>
      <c r="F136" s="48">
        <f t="shared" ref="F136:H138" si="23">F137</f>
        <v>5720100.6600000001</v>
      </c>
      <c r="G136" s="48">
        <f t="shared" si="23"/>
        <v>5373807.0199999996</v>
      </c>
      <c r="H136" s="48">
        <f t="shared" si="23"/>
        <v>5375792.2800000003</v>
      </c>
    </row>
    <row r="137" spans="1:8" ht="31.5">
      <c r="A137" s="44" t="s">
        <v>101</v>
      </c>
      <c r="B137" s="45">
        <v>130</v>
      </c>
      <c r="C137" s="79" t="s">
        <v>48</v>
      </c>
      <c r="D137" s="45" t="s">
        <v>136</v>
      </c>
      <c r="E137" s="49">
        <v>240</v>
      </c>
      <c r="F137" s="48">
        <v>5720100.6600000001</v>
      </c>
      <c r="G137" s="48">
        <v>5373807.0199999996</v>
      </c>
      <c r="H137" s="48">
        <v>5375792.2800000003</v>
      </c>
    </row>
    <row r="138" spans="1:8" ht="31.5" hidden="1">
      <c r="A138" s="44" t="s">
        <v>100</v>
      </c>
      <c r="B138" s="45">
        <v>130</v>
      </c>
      <c r="C138" s="79" t="s">
        <v>48</v>
      </c>
      <c r="D138" s="45" t="s">
        <v>136</v>
      </c>
      <c r="E138" s="49">
        <v>800</v>
      </c>
      <c r="F138" s="48">
        <f t="shared" si="23"/>
        <v>0</v>
      </c>
      <c r="G138" s="48">
        <f t="shared" si="23"/>
        <v>0</v>
      </c>
      <c r="H138" s="48">
        <f t="shared" si="23"/>
        <v>0</v>
      </c>
    </row>
    <row r="139" spans="1:8" ht="31.5" hidden="1">
      <c r="A139" s="44" t="s">
        <v>101</v>
      </c>
      <c r="B139" s="45">
        <v>130</v>
      </c>
      <c r="C139" s="79" t="s">
        <v>48</v>
      </c>
      <c r="D139" s="45" t="s">
        <v>136</v>
      </c>
      <c r="E139" s="49">
        <v>810</v>
      </c>
      <c r="F139" s="48"/>
      <c r="G139" s="48"/>
      <c r="H139" s="48"/>
    </row>
    <row r="140" spans="1:8" ht="94.5">
      <c r="A140" s="66" t="s">
        <v>50</v>
      </c>
      <c r="B140" s="67">
        <v>130</v>
      </c>
      <c r="C140" s="82" t="s">
        <v>48</v>
      </c>
      <c r="D140" s="67" t="s">
        <v>137</v>
      </c>
      <c r="E140" s="41"/>
      <c r="F140" s="48">
        <f t="shared" ref="F140:H141" si="24">F141</f>
        <v>390000</v>
      </c>
      <c r="G140" s="48">
        <f t="shared" si="24"/>
        <v>390000</v>
      </c>
      <c r="H140" s="48">
        <f t="shared" si="24"/>
        <v>390000</v>
      </c>
    </row>
    <row r="141" spans="1:8">
      <c r="A141" s="44" t="s">
        <v>9</v>
      </c>
      <c r="B141" s="45">
        <v>130</v>
      </c>
      <c r="C141" s="79" t="s">
        <v>48</v>
      </c>
      <c r="D141" s="45" t="s">
        <v>137</v>
      </c>
      <c r="E141" s="49">
        <v>500</v>
      </c>
      <c r="F141" s="48">
        <f t="shared" si="24"/>
        <v>390000</v>
      </c>
      <c r="G141" s="48">
        <f t="shared" si="24"/>
        <v>390000</v>
      </c>
      <c r="H141" s="48">
        <f t="shared" si="24"/>
        <v>390000</v>
      </c>
    </row>
    <row r="142" spans="1:8">
      <c r="A142" s="44" t="s">
        <v>16</v>
      </c>
      <c r="B142" s="45">
        <v>130</v>
      </c>
      <c r="C142" s="79" t="s">
        <v>48</v>
      </c>
      <c r="D142" s="45" t="s">
        <v>137</v>
      </c>
      <c r="E142" s="49">
        <v>540</v>
      </c>
      <c r="F142" s="48">
        <v>390000</v>
      </c>
      <c r="G142" s="48">
        <v>390000</v>
      </c>
      <c r="H142" s="48">
        <v>390000</v>
      </c>
    </row>
    <row r="143" spans="1:8" ht="63">
      <c r="A143" s="44" t="s">
        <v>51</v>
      </c>
      <c r="B143" s="45">
        <v>130</v>
      </c>
      <c r="C143" s="79" t="s">
        <v>48</v>
      </c>
      <c r="D143" s="45" t="s">
        <v>138</v>
      </c>
      <c r="E143" s="41"/>
      <c r="F143" s="48">
        <f t="shared" ref="F143:H144" si="25">F144</f>
        <v>7800000</v>
      </c>
      <c r="G143" s="48">
        <f t="shared" si="25"/>
        <v>7800000</v>
      </c>
      <c r="H143" s="48">
        <f t="shared" si="25"/>
        <v>7800000</v>
      </c>
    </row>
    <row r="144" spans="1:8">
      <c r="A144" s="44" t="s">
        <v>9</v>
      </c>
      <c r="B144" s="45">
        <v>130</v>
      </c>
      <c r="C144" s="79" t="s">
        <v>48</v>
      </c>
      <c r="D144" s="45" t="s">
        <v>138</v>
      </c>
      <c r="E144" s="49">
        <v>500</v>
      </c>
      <c r="F144" s="48">
        <f t="shared" si="25"/>
        <v>7800000</v>
      </c>
      <c r="G144" s="48">
        <f t="shared" si="25"/>
        <v>7800000</v>
      </c>
      <c r="H144" s="48">
        <f t="shared" si="25"/>
        <v>7800000</v>
      </c>
    </row>
    <row r="145" spans="1:8">
      <c r="A145" s="44" t="s">
        <v>16</v>
      </c>
      <c r="B145" s="45">
        <v>130</v>
      </c>
      <c r="C145" s="79" t="s">
        <v>48</v>
      </c>
      <c r="D145" s="45" t="s">
        <v>138</v>
      </c>
      <c r="E145" s="49">
        <v>540</v>
      </c>
      <c r="F145" s="48">
        <v>7800000</v>
      </c>
      <c r="G145" s="48">
        <v>7800000</v>
      </c>
      <c r="H145" s="48">
        <v>7800000</v>
      </c>
    </row>
    <row r="146" spans="1:8" ht="78.75">
      <c r="A146" s="44" t="s">
        <v>52</v>
      </c>
      <c r="B146" s="45">
        <v>130</v>
      </c>
      <c r="C146" s="79" t="s">
        <v>48</v>
      </c>
      <c r="D146" s="45" t="s">
        <v>144</v>
      </c>
      <c r="E146" s="41"/>
      <c r="F146" s="48">
        <f t="shared" ref="F146:H147" si="26">F147</f>
        <v>700000</v>
      </c>
      <c r="G146" s="48">
        <f t="shared" si="26"/>
        <v>700000</v>
      </c>
      <c r="H146" s="48">
        <f t="shared" si="26"/>
        <v>700000</v>
      </c>
    </row>
    <row r="147" spans="1:8">
      <c r="A147" s="44" t="s">
        <v>9</v>
      </c>
      <c r="B147" s="45">
        <v>130</v>
      </c>
      <c r="C147" s="79" t="s">
        <v>48</v>
      </c>
      <c r="D147" s="45" t="s">
        <v>144</v>
      </c>
      <c r="E147" s="49">
        <v>500</v>
      </c>
      <c r="F147" s="48">
        <f t="shared" si="26"/>
        <v>700000</v>
      </c>
      <c r="G147" s="48">
        <f t="shared" si="26"/>
        <v>700000</v>
      </c>
      <c r="H147" s="48">
        <f t="shared" si="26"/>
        <v>700000</v>
      </c>
    </row>
    <row r="148" spans="1:8">
      <c r="A148" s="44" t="s">
        <v>16</v>
      </c>
      <c r="B148" s="45">
        <v>130</v>
      </c>
      <c r="C148" s="79" t="s">
        <v>48</v>
      </c>
      <c r="D148" s="45" t="s">
        <v>144</v>
      </c>
      <c r="E148" s="49">
        <v>540</v>
      </c>
      <c r="F148" s="48">
        <f>500000+200000</f>
        <v>700000</v>
      </c>
      <c r="G148" s="48">
        <v>700000</v>
      </c>
      <c r="H148" s="48">
        <v>700000</v>
      </c>
    </row>
    <row r="149" spans="1:8" ht="47.25" hidden="1">
      <c r="A149" s="44" t="s">
        <v>179</v>
      </c>
      <c r="B149" s="45">
        <v>130</v>
      </c>
      <c r="C149" s="79" t="s">
        <v>48</v>
      </c>
      <c r="D149" s="45" t="s">
        <v>178</v>
      </c>
      <c r="E149" s="41"/>
      <c r="F149" s="48">
        <f t="shared" ref="F149:H150" si="27">F150</f>
        <v>0</v>
      </c>
      <c r="G149" s="48">
        <f t="shared" si="27"/>
        <v>0</v>
      </c>
      <c r="H149" s="48">
        <f t="shared" si="27"/>
        <v>0</v>
      </c>
    </row>
    <row r="150" spans="1:8" ht="31.5" hidden="1">
      <c r="A150" s="44" t="s">
        <v>100</v>
      </c>
      <c r="B150" s="45">
        <v>130</v>
      </c>
      <c r="C150" s="79" t="s">
        <v>48</v>
      </c>
      <c r="D150" s="45" t="s">
        <v>178</v>
      </c>
      <c r="E150" s="49">
        <v>800</v>
      </c>
      <c r="F150" s="48">
        <f t="shared" si="27"/>
        <v>0</v>
      </c>
      <c r="G150" s="48">
        <f t="shared" si="27"/>
        <v>0</v>
      </c>
      <c r="H150" s="48">
        <f t="shared" si="27"/>
        <v>0</v>
      </c>
    </row>
    <row r="151" spans="1:8" ht="31.5" hidden="1">
      <c r="A151" s="44" t="s">
        <v>101</v>
      </c>
      <c r="B151" s="45">
        <v>130</v>
      </c>
      <c r="C151" s="79" t="s">
        <v>48</v>
      </c>
      <c r="D151" s="45" t="s">
        <v>178</v>
      </c>
      <c r="E151" s="49">
        <v>810</v>
      </c>
      <c r="F151" s="48"/>
      <c r="G151" s="48"/>
      <c r="H151" s="48"/>
    </row>
    <row r="152" spans="1:8" hidden="1">
      <c r="A152" s="44" t="s">
        <v>181</v>
      </c>
      <c r="B152" s="45">
        <v>130</v>
      </c>
      <c r="C152" s="79" t="s">
        <v>48</v>
      </c>
      <c r="D152" s="45" t="s">
        <v>180</v>
      </c>
      <c r="E152" s="41"/>
      <c r="F152" s="48">
        <f t="shared" ref="F152:H153" si="28">F153</f>
        <v>0</v>
      </c>
      <c r="G152" s="48">
        <f t="shared" si="28"/>
        <v>0</v>
      </c>
      <c r="H152" s="48">
        <f t="shared" si="28"/>
        <v>0</v>
      </c>
    </row>
    <row r="153" spans="1:8" ht="31.5" hidden="1">
      <c r="A153" s="44" t="s">
        <v>100</v>
      </c>
      <c r="B153" s="45">
        <v>130</v>
      </c>
      <c r="C153" s="79" t="s">
        <v>48</v>
      </c>
      <c r="D153" s="45" t="s">
        <v>180</v>
      </c>
      <c r="E153" s="49">
        <v>800</v>
      </c>
      <c r="F153" s="48">
        <f t="shared" si="28"/>
        <v>0</v>
      </c>
      <c r="G153" s="48">
        <f t="shared" si="28"/>
        <v>0</v>
      </c>
      <c r="H153" s="48">
        <f t="shared" si="28"/>
        <v>0</v>
      </c>
    </row>
    <row r="154" spans="1:8" ht="31.5" hidden="1">
      <c r="A154" s="44" t="s">
        <v>101</v>
      </c>
      <c r="B154" s="45">
        <v>130</v>
      </c>
      <c r="C154" s="79" t="s">
        <v>48</v>
      </c>
      <c r="D154" s="45" t="s">
        <v>180</v>
      </c>
      <c r="E154" s="49">
        <v>810</v>
      </c>
      <c r="F154" s="48"/>
      <c r="G154" s="48"/>
      <c r="H154" s="48"/>
    </row>
    <row r="155" spans="1:8" ht="63">
      <c r="A155" s="66" t="s">
        <v>51</v>
      </c>
      <c r="B155" s="67">
        <v>130</v>
      </c>
      <c r="C155" s="79" t="s">
        <v>48</v>
      </c>
      <c r="D155" s="45" t="s">
        <v>142</v>
      </c>
      <c r="E155" s="41"/>
      <c r="F155" s="48">
        <f t="shared" ref="F155:H156" si="29">F156</f>
        <v>6350000</v>
      </c>
      <c r="G155" s="48">
        <f t="shared" si="29"/>
        <v>6350000</v>
      </c>
      <c r="H155" s="48">
        <f t="shared" si="29"/>
        <v>6350000</v>
      </c>
    </row>
    <row r="156" spans="1:8">
      <c r="A156" s="44" t="s">
        <v>9</v>
      </c>
      <c r="B156" s="45">
        <v>130</v>
      </c>
      <c r="C156" s="79" t="s">
        <v>48</v>
      </c>
      <c r="D156" s="45" t="s">
        <v>142</v>
      </c>
      <c r="E156" s="49">
        <v>500</v>
      </c>
      <c r="F156" s="48">
        <f t="shared" si="29"/>
        <v>6350000</v>
      </c>
      <c r="G156" s="48">
        <f t="shared" si="29"/>
        <v>6350000</v>
      </c>
      <c r="H156" s="48">
        <f t="shared" si="29"/>
        <v>6350000</v>
      </c>
    </row>
    <row r="157" spans="1:8">
      <c r="A157" s="44" t="s">
        <v>16</v>
      </c>
      <c r="B157" s="45">
        <v>130</v>
      </c>
      <c r="C157" s="79" t="s">
        <v>48</v>
      </c>
      <c r="D157" s="45" t="s">
        <v>142</v>
      </c>
      <c r="E157" s="49">
        <v>540</v>
      </c>
      <c r="F157" s="48">
        <v>6350000</v>
      </c>
      <c r="G157" s="48">
        <v>6350000</v>
      </c>
      <c r="H157" s="48">
        <v>6350000</v>
      </c>
    </row>
    <row r="158" spans="1:8" ht="63">
      <c r="A158" s="44" t="s">
        <v>51</v>
      </c>
      <c r="B158" s="45">
        <v>130</v>
      </c>
      <c r="C158" s="79" t="s">
        <v>48</v>
      </c>
      <c r="D158" s="45" t="s">
        <v>141</v>
      </c>
      <c r="E158" s="41"/>
      <c r="F158" s="48">
        <f t="shared" ref="F158:H159" si="30">F159</f>
        <v>1200000</v>
      </c>
      <c r="G158" s="48">
        <f t="shared" si="30"/>
        <v>1200000</v>
      </c>
      <c r="H158" s="48">
        <f t="shared" si="30"/>
        <v>1200000</v>
      </c>
    </row>
    <row r="159" spans="1:8">
      <c r="A159" s="44" t="s">
        <v>9</v>
      </c>
      <c r="B159" s="45">
        <v>130</v>
      </c>
      <c r="C159" s="79" t="s">
        <v>48</v>
      </c>
      <c r="D159" s="45" t="s">
        <v>141</v>
      </c>
      <c r="E159" s="49">
        <v>500</v>
      </c>
      <c r="F159" s="48">
        <f t="shared" si="30"/>
        <v>1200000</v>
      </c>
      <c r="G159" s="48">
        <f t="shared" si="30"/>
        <v>1200000</v>
      </c>
      <c r="H159" s="48">
        <f t="shared" si="30"/>
        <v>1200000</v>
      </c>
    </row>
    <row r="160" spans="1:8">
      <c r="A160" s="44" t="s">
        <v>16</v>
      </c>
      <c r="B160" s="45">
        <v>130</v>
      </c>
      <c r="C160" s="79" t="s">
        <v>48</v>
      </c>
      <c r="D160" s="45" t="s">
        <v>141</v>
      </c>
      <c r="E160" s="49">
        <v>540</v>
      </c>
      <c r="F160" s="48">
        <v>1200000</v>
      </c>
      <c r="G160" s="48">
        <v>1200000</v>
      </c>
      <c r="H160" s="48">
        <v>1200000</v>
      </c>
    </row>
    <row r="161" spans="1:8" ht="63">
      <c r="A161" s="44" t="s">
        <v>51</v>
      </c>
      <c r="B161" s="45">
        <v>130</v>
      </c>
      <c r="C161" s="79" t="s">
        <v>48</v>
      </c>
      <c r="D161" s="45" t="s">
        <v>140</v>
      </c>
      <c r="E161" s="41"/>
      <c r="F161" s="48">
        <f t="shared" ref="F161:H162" si="31">F162</f>
        <v>9400000</v>
      </c>
      <c r="G161" s="48">
        <f t="shared" si="31"/>
        <v>7000000</v>
      </c>
      <c r="H161" s="48">
        <f t="shared" si="31"/>
        <v>7000000</v>
      </c>
    </row>
    <row r="162" spans="1:8">
      <c r="A162" s="44" t="s">
        <v>9</v>
      </c>
      <c r="B162" s="45">
        <v>130</v>
      </c>
      <c r="C162" s="79" t="s">
        <v>48</v>
      </c>
      <c r="D162" s="45" t="s">
        <v>140</v>
      </c>
      <c r="E162" s="49">
        <v>500</v>
      </c>
      <c r="F162" s="48">
        <f t="shared" si="31"/>
        <v>9400000</v>
      </c>
      <c r="G162" s="48">
        <f t="shared" si="31"/>
        <v>7000000</v>
      </c>
      <c r="H162" s="48">
        <f t="shared" si="31"/>
        <v>7000000</v>
      </c>
    </row>
    <row r="163" spans="1:8">
      <c r="A163" s="44" t="s">
        <v>16</v>
      </c>
      <c r="B163" s="45">
        <v>130</v>
      </c>
      <c r="C163" s="79" t="s">
        <v>48</v>
      </c>
      <c r="D163" s="45" t="s">
        <v>140</v>
      </c>
      <c r="E163" s="49">
        <v>540</v>
      </c>
      <c r="F163" s="48">
        <v>9400000</v>
      </c>
      <c r="G163" s="48">
        <v>7000000</v>
      </c>
      <c r="H163" s="48">
        <v>7000000</v>
      </c>
    </row>
    <row r="164" spans="1:8" ht="31.5" hidden="1">
      <c r="A164" s="60" t="s">
        <v>156</v>
      </c>
      <c r="B164" s="45">
        <v>130</v>
      </c>
      <c r="C164" s="79" t="s">
        <v>153</v>
      </c>
      <c r="D164" s="45"/>
      <c r="E164" s="49"/>
      <c r="F164" s="48">
        <f t="shared" ref="F164:H166" si="32">F165</f>
        <v>0</v>
      </c>
      <c r="G164" s="48">
        <f t="shared" si="32"/>
        <v>0</v>
      </c>
      <c r="H164" s="48">
        <f t="shared" si="32"/>
        <v>0</v>
      </c>
    </row>
    <row r="165" spans="1:8" ht="78.75" hidden="1">
      <c r="A165" s="68" t="s">
        <v>47</v>
      </c>
      <c r="B165" s="45">
        <v>130</v>
      </c>
      <c r="C165" s="79" t="s">
        <v>153</v>
      </c>
      <c r="D165" s="45" t="s">
        <v>134</v>
      </c>
      <c r="E165" s="49"/>
      <c r="F165" s="48">
        <f t="shared" si="32"/>
        <v>0</v>
      </c>
      <c r="G165" s="48">
        <f t="shared" si="32"/>
        <v>0</v>
      </c>
      <c r="H165" s="48">
        <f t="shared" si="32"/>
        <v>0</v>
      </c>
    </row>
    <row r="166" spans="1:8" hidden="1">
      <c r="A166" s="44" t="s">
        <v>9</v>
      </c>
      <c r="B166" s="45">
        <v>130</v>
      </c>
      <c r="C166" s="79" t="s">
        <v>153</v>
      </c>
      <c r="D166" s="45" t="s">
        <v>134</v>
      </c>
      <c r="E166" s="49">
        <v>500</v>
      </c>
      <c r="F166" s="48">
        <f t="shared" si="32"/>
        <v>0</v>
      </c>
      <c r="G166" s="48">
        <f t="shared" si="32"/>
        <v>0</v>
      </c>
      <c r="H166" s="48">
        <f t="shared" si="32"/>
        <v>0</v>
      </c>
    </row>
    <row r="167" spans="1:8" hidden="1">
      <c r="A167" s="44" t="s">
        <v>16</v>
      </c>
      <c r="B167" s="45">
        <v>130</v>
      </c>
      <c r="C167" s="79" t="s">
        <v>153</v>
      </c>
      <c r="D167" s="45" t="s">
        <v>134</v>
      </c>
      <c r="E167" s="49">
        <v>540</v>
      </c>
      <c r="F167" s="48"/>
      <c r="G167" s="48">
        <v>0</v>
      </c>
      <c r="H167" s="48">
        <v>0</v>
      </c>
    </row>
    <row r="168" spans="1:8">
      <c r="A168" s="44" t="s">
        <v>102</v>
      </c>
      <c r="B168" s="45">
        <v>130</v>
      </c>
      <c r="C168" s="79" t="s">
        <v>27</v>
      </c>
      <c r="D168" s="40"/>
      <c r="E168" s="41"/>
      <c r="F168" s="48">
        <f>F169+F173+F180</f>
        <v>250903.2</v>
      </c>
      <c r="G168" s="48">
        <f>G169+G173</f>
        <v>250903.2</v>
      </c>
      <c r="H168" s="48">
        <f>H169+H173</f>
        <v>250903.2</v>
      </c>
    </row>
    <row r="169" spans="1:8">
      <c r="A169" s="44" t="s">
        <v>18</v>
      </c>
      <c r="B169" s="45">
        <v>130</v>
      </c>
      <c r="C169" s="79" t="s">
        <v>28</v>
      </c>
      <c r="D169" s="40"/>
      <c r="E169" s="41"/>
      <c r="F169" s="48">
        <f t="shared" ref="F169:G171" si="33">F170</f>
        <v>250903.2</v>
      </c>
      <c r="G169" s="48">
        <f t="shared" si="33"/>
        <v>250903.2</v>
      </c>
      <c r="H169" s="47">
        <f>H170</f>
        <v>250903.2</v>
      </c>
    </row>
    <row r="170" spans="1:8" ht="31.5">
      <c r="A170" s="44" t="s">
        <v>29</v>
      </c>
      <c r="B170" s="45">
        <v>130</v>
      </c>
      <c r="C170" s="79" t="s">
        <v>28</v>
      </c>
      <c r="D170" s="45" t="s">
        <v>139</v>
      </c>
      <c r="E170" s="41"/>
      <c r="F170" s="48">
        <f t="shared" si="33"/>
        <v>250903.2</v>
      </c>
      <c r="G170" s="48">
        <f t="shared" si="33"/>
        <v>250903.2</v>
      </c>
      <c r="H170" s="47">
        <f>H171</f>
        <v>250903.2</v>
      </c>
    </row>
    <row r="171" spans="1:8">
      <c r="A171" s="44" t="s">
        <v>10</v>
      </c>
      <c r="B171" s="45">
        <v>130</v>
      </c>
      <c r="C171" s="79" t="s">
        <v>28</v>
      </c>
      <c r="D171" s="45" t="s">
        <v>139</v>
      </c>
      <c r="E171" s="49">
        <v>300</v>
      </c>
      <c r="F171" s="46">
        <f t="shared" si="33"/>
        <v>250903.2</v>
      </c>
      <c r="G171" s="46">
        <f t="shared" si="33"/>
        <v>250903.2</v>
      </c>
      <c r="H171" s="47">
        <f>H172</f>
        <v>250903.2</v>
      </c>
    </row>
    <row r="172" spans="1:8" ht="31.5">
      <c r="A172" s="44" t="s">
        <v>88</v>
      </c>
      <c r="B172" s="45">
        <v>130</v>
      </c>
      <c r="C172" s="79" t="s">
        <v>28</v>
      </c>
      <c r="D172" s="45" t="s">
        <v>139</v>
      </c>
      <c r="E172" s="49">
        <v>310</v>
      </c>
      <c r="F172" s="46">
        <v>250903.2</v>
      </c>
      <c r="G172" s="46">
        <v>250903.2</v>
      </c>
      <c r="H172" s="46">
        <v>250903.2</v>
      </c>
    </row>
    <row r="173" spans="1:8" ht="31.5" hidden="1">
      <c r="A173" s="66" t="s">
        <v>166</v>
      </c>
      <c r="B173" s="45">
        <v>130</v>
      </c>
      <c r="C173" s="82">
        <v>1400</v>
      </c>
      <c r="D173" s="67"/>
      <c r="E173" s="69"/>
      <c r="F173" s="70">
        <f>F174+F177</f>
        <v>0</v>
      </c>
      <c r="G173" s="70">
        <f>G174+G177</f>
        <v>0</v>
      </c>
      <c r="H173" s="70">
        <f>H174+H177</f>
        <v>0</v>
      </c>
    </row>
    <row r="174" spans="1:8" ht="78.75" hidden="1">
      <c r="A174" s="66" t="s">
        <v>164</v>
      </c>
      <c r="B174" s="45">
        <v>130</v>
      </c>
      <c r="C174" s="82">
        <v>1403</v>
      </c>
      <c r="D174" s="67" t="s">
        <v>163</v>
      </c>
      <c r="E174" s="69"/>
      <c r="F174" s="70">
        <f t="shared" ref="F174:H175" si="34">F175</f>
        <v>0</v>
      </c>
      <c r="G174" s="70">
        <f t="shared" si="34"/>
        <v>0</v>
      </c>
      <c r="H174" s="70">
        <f t="shared" si="34"/>
        <v>0</v>
      </c>
    </row>
    <row r="175" spans="1:8" hidden="1">
      <c r="A175" s="44" t="s">
        <v>9</v>
      </c>
      <c r="B175" s="45">
        <v>130</v>
      </c>
      <c r="C175" s="82">
        <v>1403</v>
      </c>
      <c r="D175" s="67" t="s">
        <v>163</v>
      </c>
      <c r="E175" s="69">
        <v>500</v>
      </c>
      <c r="F175" s="70">
        <f t="shared" si="34"/>
        <v>0</v>
      </c>
      <c r="G175" s="70">
        <f t="shared" si="34"/>
        <v>0</v>
      </c>
      <c r="H175" s="70">
        <f t="shared" si="34"/>
        <v>0</v>
      </c>
    </row>
    <row r="176" spans="1:8" hidden="1">
      <c r="A176" s="44" t="s">
        <v>165</v>
      </c>
      <c r="B176" s="45">
        <v>130</v>
      </c>
      <c r="C176" s="82">
        <v>1403</v>
      </c>
      <c r="D176" s="67" t="s">
        <v>163</v>
      </c>
      <c r="E176" s="69">
        <v>520</v>
      </c>
      <c r="F176" s="70"/>
      <c r="G176" s="70"/>
      <c r="H176" s="71"/>
    </row>
    <row r="177" spans="1:8" ht="31.5" hidden="1">
      <c r="A177" s="66" t="s">
        <v>161</v>
      </c>
      <c r="B177" s="45">
        <v>130</v>
      </c>
      <c r="C177" s="82">
        <v>1403</v>
      </c>
      <c r="D177" s="67" t="s">
        <v>162</v>
      </c>
      <c r="E177" s="69"/>
      <c r="F177" s="70">
        <f t="shared" ref="F177:H178" si="35">F178</f>
        <v>0</v>
      </c>
      <c r="G177" s="70">
        <f t="shared" si="35"/>
        <v>0</v>
      </c>
      <c r="H177" s="70">
        <f t="shared" si="35"/>
        <v>0</v>
      </c>
    </row>
    <row r="178" spans="1:8" hidden="1">
      <c r="A178" s="44" t="s">
        <v>9</v>
      </c>
      <c r="B178" s="45">
        <v>130</v>
      </c>
      <c r="C178" s="82">
        <v>1403</v>
      </c>
      <c r="D178" s="67" t="s">
        <v>162</v>
      </c>
      <c r="E178" s="69">
        <v>500</v>
      </c>
      <c r="F178" s="70">
        <f t="shared" si="35"/>
        <v>0</v>
      </c>
      <c r="G178" s="70">
        <f t="shared" si="35"/>
        <v>0</v>
      </c>
      <c r="H178" s="70">
        <f t="shared" si="35"/>
        <v>0</v>
      </c>
    </row>
    <row r="179" spans="1:8" hidden="1">
      <c r="A179" s="44" t="s">
        <v>16</v>
      </c>
      <c r="B179" s="45">
        <v>130</v>
      </c>
      <c r="C179" s="82">
        <v>1403</v>
      </c>
      <c r="D179" s="67" t="s">
        <v>162</v>
      </c>
      <c r="E179" s="69">
        <v>540</v>
      </c>
      <c r="F179" s="70"/>
      <c r="G179" s="70"/>
      <c r="H179" s="71"/>
    </row>
    <row r="180" spans="1:8" s="93" customFormat="1" ht="37.5" hidden="1">
      <c r="A180" s="85" t="s">
        <v>195</v>
      </c>
      <c r="B180" s="86">
        <v>130</v>
      </c>
      <c r="C180" s="87">
        <v>1006</v>
      </c>
      <c r="D180" s="88"/>
      <c r="E180" s="89"/>
      <c r="F180" s="90"/>
      <c r="G180" s="91">
        <f t="shared" ref="G180:H182" si="36">G181</f>
        <v>0</v>
      </c>
      <c r="H180" s="92">
        <f t="shared" si="36"/>
        <v>0</v>
      </c>
    </row>
    <row r="181" spans="1:8" s="93" customFormat="1" ht="18.75" hidden="1">
      <c r="A181" s="85" t="s">
        <v>32</v>
      </c>
      <c r="B181" s="86">
        <v>130</v>
      </c>
      <c r="C181" s="87">
        <v>1006</v>
      </c>
      <c r="D181" s="86" t="s">
        <v>106</v>
      </c>
      <c r="E181" s="89"/>
      <c r="F181" s="91"/>
      <c r="G181" s="91">
        <f t="shared" si="36"/>
        <v>0</v>
      </c>
      <c r="H181" s="92">
        <f t="shared" si="36"/>
        <v>0</v>
      </c>
    </row>
    <row r="182" spans="1:8" s="93" customFormat="1" ht="37.5" hidden="1">
      <c r="A182" s="85" t="s">
        <v>10</v>
      </c>
      <c r="B182" s="86">
        <v>130</v>
      </c>
      <c r="C182" s="87">
        <v>1006</v>
      </c>
      <c r="D182" s="86" t="s">
        <v>106</v>
      </c>
      <c r="E182" s="94">
        <v>300</v>
      </c>
      <c r="F182" s="90"/>
      <c r="G182" s="90">
        <f t="shared" si="36"/>
        <v>0</v>
      </c>
      <c r="H182" s="92">
        <f t="shared" si="36"/>
        <v>0</v>
      </c>
    </row>
    <row r="183" spans="1:8" s="93" customFormat="1" ht="37.5" hidden="1">
      <c r="A183" s="85" t="s">
        <v>192</v>
      </c>
      <c r="B183" s="86">
        <v>130</v>
      </c>
      <c r="C183" s="87">
        <v>1006</v>
      </c>
      <c r="D183" s="86" t="s">
        <v>106</v>
      </c>
      <c r="E183" s="94">
        <v>320</v>
      </c>
      <c r="F183" s="90"/>
      <c r="G183" s="90"/>
      <c r="H183" s="90"/>
    </row>
    <row r="184" spans="1:8">
      <c r="A184" s="72" t="s">
        <v>20</v>
      </c>
      <c r="B184" s="73"/>
      <c r="C184" s="83" t="s">
        <v>3</v>
      </c>
      <c r="D184" s="73" t="s">
        <v>3</v>
      </c>
      <c r="E184" s="73" t="s">
        <v>3</v>
      </c>
      <c r="F184" s="84">
        <f>F23+F6</f>
        <v>64984383.940000013</v>
      </c>
      <c r="G184" s="84">
        <f>G23+G6</f>
        <v>59892267.300000004</v>
      </c>
      <c r="H184" s="84">
        <f>H23+H6</f>
        <v>63318025.750000007</v>
      </c>
    </row>
    <row r="185" spans="1:8">
      <c r="F185" s="74">
        <v>52414318.350000001</v>
      </c>
      <c r="G185" s="74">
        <v>49754000</v>
      </c>
      <c r="H185" s="75">
        <v>52173400</v>
      </c>
    </row>
    <row r="186" spans="1:8">
      <c r="F186" s="74">
        <f>F185-F184</f>
        <v>-12570065.590000011</v>
      </c>
      <c r="G186" s="74">
        <f>G185-G184</f>
        <v>-10138267.300000004</v>
      </c>
      <c r="H186" s="74">
        <f>H185-H184</f>
        <v>-11144625.750000007</v>
      </c>
    </row>
    <row r="187" spans="1:8">
      <c r="G187" s="74"/>
      <c r="H187" s="75"/>
    </row>
  </sheetData>
  <autoFilter ref="B5:E184"/>
  <mergeCells count="3">
    <mergeCell ref="D2:H2"/>
    <mergeCell ref="A3:H3"/>
    <mergeCell ref="D1:H1"/>
  </mergeCells>
  <phoneticPr fontId="11" type="noConversion"/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G6" sqref="G6"/>
    </sheetView>
  </sheetViews>
  <sheetFormatPr defaultRowHeight="12.75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1" width="9.140625" style="1"/>
    <col min="12" max="13" width="10" style="1" bestFit="1" customWidth="1"/>
    <col min="14" max="16384" width="9.140625" style="1"/>
  </cols>
  <sheetData>
    <row r="1" spans="1:13" ht="50.25" customHeight="1">
      <c r="A1" s="7" t="s">
        <v>56</v>
      </c>
      <c r="B1" s="6" t="s">
        <v>57</v>
      </c>
      <c r="C1" s="6" t="s">
        <v>58</v>
      </c>
      <c r="D1" s="6" t="s">
        <v>150</v>
      </c>
      <c r="E1" s="6" t="s">
        <v>64</v>
      </c>
      <c r="F1" s="6" t="s">
        <v>151</v>
      </c>
      <c r="G1" s="8" t="s">
        <v>152</v>
      </c>
    </row>
    <row r="2" spans="1:13" ht="25.5">
      <c r="A2" s="2" t="s">
        <v>59</v>
      </c>
      <c r="B2" s="3" t="s">
        <v>60</v>
      </c>
      <c r="C2" s="12">
        <f>C3+C12+C15+C19+C21+C10</f>
        <v>58588071.25</v>
      </c>
      <c r="D2" s="12">
        <f>D3+D12+D15+D19+D21</f>
        <v>7094097.5099999998</v>
      </c>
      <c r="E2" s="12">
        <f>D2/C2*100</f>
        <v>12.108433267463127</v>
      </c>
      <c r="F2" s="12">
        <f>F3+F12+F15+F19+F21</f>
        <v>7311243.4299999997</v>
      </c>
      <c r="G2" s="13">
        <f>D2/F2*100</f>
        <v>97.029972779883224</v>
      </c>
      <c r="H2" s="9">
        <f>D2-F2</f>
        <v>-217145.91999999993</v>
      </c>
    </row>
    <row r="3" spans="1:13">
      <c r="A3" s="4" t="s">
        <v>22</v>
      </c>
      <c r="B3" s="5" t="s">
        <v>23</v>
      </c>
      <c r="C3" s="29">
        <f>C4+C5+C6+C7+C9+C8</f>
        <v>1989415.3900000001</v>
      </c>
      <c r="D3" s="29">
        <f>D4+D5+D6+D7+D9</f>
        <v>230944.92</v>
      </c>
      <c r="E3" s="12">
        <f>D3/C3*100</f>
        <v>11.608682689440739</v>
      </c>
      <c r="F3" s="14">
        <f>F4+F5+F6+F7+F8+F9</f>
        <v>587379.53</v>
      </c>
      <c r="G3" s="13">
        <f t="shared" ref="G3:G22" si="0">D3/F3*100</f>
        <v>39.317835948419926</v>
      </c>
      <c r="H3" s="9">
        <f>D3-F3</f>
        <v>-356434.61</v>
      </c>
    </row>
    <row r="4" spans="1:13" ht="51">
      <c r="A4" s="4" t="s">
        <v>4</v>
      </c>
      <c r="B4" s="5" t="s">
        <v>24</v>
      </c>
      <c r="C4" s="14">
        <v>828591.39</v>
      </c>
      <c r="D4" s="14">
        <v>199344.94</v>
      </c>
      <c r="E4" s="12">
        <f>D4/C4*100</f>
        <v>24.058292471516026</v>
      </c>
      <c r="F4" s="14">
        <v>146280.82</v>
      </c>
      <c r="G4" s="13">
        <f t="shared" si="0"/>
        <v>136.27551445227064</v>
      </c>
      <c r="H4" s="9">
        <f t="shared" ref="H4:H22" si="1">D4-F4</f>
        <v>53064.119999999995</v>
      </c>
    </row>
    <row r="5" spans="1:13" ht="51">
      <c r="A5" s="4" t="s">
        <v>147</v>
      </c>
      <c r="B5" s="5" t="s">
        <v>123</v>
      </c>
      <c r="C5" s="14">
        <v>200</v>
      </c>
      <c r="D5" s="14">
        <v>0</v>
      </c>
      <c r="E5" s="12">
        <f>D5/C5*100</f>
        <v>0</v>
      </c>
      <c r="F5" s="14">
        <v>0</v>
      </c>
      <c r="G5" s="13" t="e">
        <f t="shared" si="0"/>
        <v>#DIV/0!</v>
      </c>
      <c r="H5" s="9"/>
    </row>
    <row r="6" spans="1:13" ht="38.25">
      <c r="A6" s="4" t="s">
        <v>61</v>
      </c>
      <c r="B6" s="5" t="s">
        <v>30</v>
      </c>
      <c r="C6" s="14">
        <v>56250</v>
      </c>
      <c r="D6" s="14">
        <v>0</v>
      </c>
      <c r="E6" s="12">
        <f t="shared" ref="E6:E11" si="2">D6/C6*100</f>
        <v>0</v>
      </c>
      <c r="F6" s="14">
        <v>56250</v>
      </c>
      <c r="G6" s="13">
        <f t="shared" si="0"/>
        <v>0</v>
      </c>
      <c r="H6" s="9">
        <f t="shared" si="1"/>
        <v>-56250</v>
      </c>
    </row>
    <row r="7" spans="1:13" ht="25.5">
      <c r="A7" s="4" t="s">
        <v>91</v>
      </c>
      <c r="B7" s="5" t="s">
        <v>90</v>
      </c>
      <c r="C7" s="14">
        <v>0</v>
      </c>
      <c r="D7" s="14">
        <v>0</v>
      </c>
      <c r="E7" s="12" t="e">
        <f t="shared" si="2"/>
        <v>#DIV/0!</v>
      </c>
      <c r="F7" s="14">
        <v>0</v>
      </c>
      <c r="G7" s="13" t="e">
        <f t="shared" si="0"/>
        <v>#DIV/0!</v>
      </c>
      <c r="H7" s="9">
        <f t="shared" si="1"/>
        <v>0</v>
      </c>
    </row>
    <row r="8" spans="1:13">
      <c r="A8" s="4" t="s">
        <v>14</v>
      </c>
      <c r="B8" s="5" t="s">
        <v>31</v>
      </c>
      <c r="C8" s="14">
        <v>300000</v>
      </c>
      <c r="D8" s="14">
        <v>0</v>
      </c>
      <c r="E8" s="12">
        <f t="shared" si="2"/>
        <v>0</v>
      </c>
      <c r="F8" s="14"/>
      <c r="G8" s="13" t="e">
        <f t="shared" si="0"/>
        <v>#DIV/0!</v>
      </c>
      <c r="H8" s="9"/>
    </row>
    <row r="9" spans="1:13">
      <c r="A9" s="4" t="s">
        <v>7</v>
      </c>
      <c r="B9" s="5" t="s">
        <v>33</v>
      </c>
      <c r="C9" s="14">
        <v>804374</v>
      </c>
      <c r="D9" s="14">
        <v>31599.98</v>
      </c>
      <c r="E9" s="12">
        <f t="shared" si="2"/>
        <v>3.9285183260523091</v>
      </c>
      <c r="F9" s="14">
        <v>384848.71</v>
      </c>
      <c r="G9" s="13">
        <f t="shared" si="0"/>
        <v>8.2110136214306131</v>
      </c>
      <c r="H9" s="9">
        <f t="shared" si="1"/>
        <v>-353248.73000000004</v>
      </c>
    </row>
    <row r="10" spans="1:13" ht="26.25" thickBot="1">
      <c r="A10" s="30" t="s">
        <v>145</v>
      </c>
      <c r="B10" s="5" t="s">
        <v>149</v>
      </c>
      <c r="C10" s="29">
        <f>C11</f>
        <v>20000</v>
      </c>
      <c r="D10" s="29">
        <v>0</v>
      </c>
      <c r="E10" s="12">
        <f t="shared" si="2"/>
        <v>0</v>
      </c>
      <c r="F10" s="14">
        <v>0</v>
      </c>
      <c r="G10" s="13" t="e">
        <f t="shared" si="0"/>
        <v>#DIV/0!</v>
      </c>
      <c r="H10" s="9"/>
    </row>
    <row r="11" spans="1:13" ht="13.5" thickBot="1">
      <c r="A11" s="31" t="s">
        <v>129</v>
      </c>
      <c r="B11" s="5" t="s">
        <v>148</v>
      </c>
      <c r="C11" s="14">
        <v>20000</v>
      </c>
      <c r="D11" s="14">
        <v>0</v>
      </c>
      <c r="E11" s="12">
        <f t="shared" si="2"/>
        <v>0</v>
      </c>
      <c r="F11" s="14">
        <v>0</v>
      </c>
      <c r="G11" s="13" t="e">
        <f t="shared" si="0"/>
        <v>#DIV/0!</v>
      </c>
      <c r="H11" s="9"/>
    </row>
    <row r="12" spans="1:13">
      <c r="A12" s="4" t="s">
        <v>36</v>
      </c>
      <c r="B12" s="5" t="s">
        <v>37</v>
      </c>
      <c r="C12" s="29">
        <f>C13+C14</f>
        <v>22951575.82</v>
      </c>
      <c r="D12" s="29">
        <f>D13+D14</f>
        <v>1581809.33</v>
      </c>
      <c r="E12" s="12">
        <f t="shared" ref="E12:E22" si="3">D12/C12*100</f>
        <v>6.8919421585929257</v>
      </c>
      <c r="F12" s="14">
        <f>F13+F14</f>
        <v>3375849.23</v>
      </c>
      <c r="G12" s="13">
        <f t="shared" si="0"/>
        <v>46.856634352713677</v>
      </c>
      <c r="H12" s="9">
        <f t="shared" si="1"/>
        <v>-1794039.9</v>
      </c>
    </row>
    <row r="13" spans="1:13">
      <c r="A13" s="4" t="s">
        <v>8</v>
      </c>
      <c r="B13" s="5" t="s">
        <v>38</v>
      </c>
      <c r="C13" s="14">
        <v>500000</v>
      </c>
      <c r="D13" s="28">
        <v>83333.34</v>
      </c>
      <c r="E13" s="12">
        <f t="shared" si="3"/>
        <v>16.666667999999998</v>
      </c>
      <c r="F13" s="14">
        <v>83333.34</v>
      </c>
      <c r="G13" s="13">
        <f t="shared" si="0"/>
        <v>100</v>
      </c>
      <c r="H13" s="9">
        <f t="shared" si="1"/>
        <v>0</v>
      </c>
    </row>
    <row r="14" spans="1:13">
      <c r="A14" s="4" t="s">
        <v>17</v>
      </c>
      <c r="B14" s="5" t="s">
        <v>40</v>
      </c>
      <c r="C14" s="14">
        <v>22451575.82</v>
      </c>
      <c r="D14" s="14">
        <v>1498475.99</v>
      </c>
      <c r="E14" s="12">
        <f t="shared" si="3"/>
        <v>6.6742575310243861</v>
      </c>
      <c r="F14" s="14">
        <v>3292515.89</v>
      </c>
      <c r="G14" s="13">
        <f t="shared" si="0"/>
        <v>45.511579596355418</v>
      </c>
      <c r="H14" s="9">
        <f t="shared" si="1"/>
        <v>-1794039.9000000001</v>
      </c>
      <c r="M14" s="9"/>
    </row>
    <row r="15" spans="1:13">
      <c r="A15" s="4" t="s">
        <v>42</v>
      </c>
      <c r="B15" s="5" t="s">
        <v>43</v>
      </c>
      <c r="C15" s="29">
        <f>C16+C17+C18</f>
        <v>33313958.640000001</v>
      </c>
      <c r="D15" s="29">
        <f>D16+D17+D18</f>
        <v>5199931.66</v>
      </c>
      <c r="E15" s="12">
        <f t="shared" si="3"/>
        <v>15.608867490627345</v>
      </c>
      <c r="F15" s="14">
        <f>F16+F17+F18</f>
        <v>3269734.32</v>
      </c>
      <c r="G15" s="13">
        <f t="shared" si="0"/>
        <v>159.03223782414224</v>
      </c>
      <c r="H15" s="9">
        <f t="shared" si="1"/>
        <v>1930197.3400000003</v>
      </c>
    </row>
    <row r="16" spans="1:13">
      <c r="A16" s="4" t="s">
        <v>11</v>
      </c>
      <c r="B16" s="5" t="s">
        <v>44</v>
      </c>
      <c r="C16" s="14">
        <v>1949003.89</v>
      </c>
      <c r="D16" s="14">
        <v>1033035.96</v>
      </c>
      <c r="E16" s="12">
        <f t="shared" si="3"/>
        <v>53.003278510644734</v>
      </c>
      <c r="F16" s="14">
        <v>31804.240000000002</v>
      </c>
      <c r="G16" s="13">
        <f t="shared" si="0"/>
        <v>3248.1076736938212</v>
      </c>
      <c r="H16" s="9">
        <f t="shared" si="1"/>
        <v>1001231.72</v>
      </c>
    </row>
    <row r="17" spans="1:12">
      <c r="A17" s="4" t="s">
        <v>12</v>
      </c>
      <c r="B17" s="5" t="s">
        <v>46</v>
      </c>
      <c r="C17" s="14">
        <v>11402383.32</v>
      </c>
      <c r="D17" s="14">
        <v>817499.48</v>
      </c>
      <c r="E17" s="12">
        <f t="shared" si="3"/>
        <v>7.1695491815828545</v>
      </c>
      <c r="F17" s="14">
        <v>7218.97</v>
      </c>
      <c r="G17" s="13">
        <f t="shared" si="0"/>
        <v>11324.322998987389</v>
      </c>
      <c r="H17" s="9">
        <f t="shared" si="1"/>
        <v>810280.51</v>
      </c>
    </row>
    <row r="18" spans="1:12">
      <c r="A18" s="4" t="s">
        <v>13</v>
      </c>
      <c r="B18" s="5" t="s">
        <v>48</v>
      </c>
      <c r="C18" s="14">
        <v>19962571.43</v>
      </c>
      <c r="D18" s="14">
        <v>3349396.22</v>
      </c>
      <c r="E18" s="12">
        <f t="shared" si="3"/>
        <v>16.77838063971301</v>
      </c>
      <c r="F18" s="14">
        <v>3230711.11</v>
      </c>
      <c r="G18" s="13">
        <f t="shared" si="0"/>
        <v>103.67365282623491</v>
      </c>
      <c r="H18" s="9">
        <f t="shared" si="1"/>
        <v>118685.11000000034</v>
      </c>
    </row>
    <row r="19" spans="1:12">
      <c r="A19" s="4" t="s">
        <v>26</v>
      </c>
      <c r="B19" s="5" t="s">
        <v>27</v>
      </c>
      <c r="C19" s="14">
        <f>C20</f>
        <v>313121.40000000002</v>
      </c>
      <c r="D19" s="14">
        <f>D20</f>
        <v>81411.600000000006</v>
      </c>
      <c r="E19" s="12">
        <f t="shared" si="3"/>
        <v>26.000011497138171</v>
      </c>
      <c r="F19" s="14">
        <f>F20</f>
        <v>78280.350000000006</v>
      </c>
      <c r="G19" s="13">
        <f t="shared" si="0"/>
        <v>104.00004598855269</v>
      </c>
      <c r="H19" s="9">
        <f t="shared" si="1"/>
        <v>3131.25</v>
      </c>
      <c r="L19" s="9"/>
    </row>
    <row r="20" spans="1:12">
      <c r="A20" s="4" t="s">
        <v>18</v>
      </c>
      <c r="B20" s="5" t="s">
        <v>28</v>
      </c>
      <c r="C20" s="14">
        <v>313121.40000000002</v>
      </c>
      <c r="D20" s="14">
        <v>81411.600000000006</v>
      </c>
      <c r="E20" s="12">
        <f>D20/C20*100</f>
        <v>26.000011497138171</v>
      </c>
      <c r="F20" s="14">
        <v>78280.350000000006</v>
      </c>
      <c r="G20" s="13">
        <f t="shared" si="0"/>
        <v>104.00004598855269</v>
      </c>
      <c r="H20" s="9">
        <f t="shared" si="1"/>
        <v>3131.25</v>
      </c>
    </row>
    <row r="21" spans="1:12" ht="38.25">
      <c r="A21" s="4" t="s">
        <v>62</v>
      </c>
      <c r="B21" s="5" t="s">
        <v>53</v>
      </c>
      <c r="C21" s="14">
        <v>0</v>
      </c>
      <c r="D21" s="14">
        <v>0</v>
      </c>
      <c r="E21" s="12" t="e">
        <f t="shared" si="3"/>
        <v>#DIV/0!</v>
      </c>
      <c r="F21" s="14">
        <f>F22</f>
        <v>0</v>
      </c>
      <c r="G21" s="13" t="e">
        <f t="shared" si="0"/>
        <v>#DIV/0!</v>
      </c>
      <c r="H21" s="9">
        <f t="shared" si="1"/>
        <v>0</v>
      </c>
    </row>
    <row r="22" spans="1:12" ht="25.5">
      <c r="A22" s="4" t="s">
        <v>63</v>
      </c>
      <c r="B22" s="5" t="s">
        <v>54</v>
      </c>
      <c r="C22" s="14">
        <v>0</v>
      </c>
      <c r="D22" s="14">
        <v>0</v>
      </c>
      <c r="E22" s="12" t="e">
        <f t="shared" si="3"/>
        <v>#DIV/0!</v>
      </c>
      <c r="F22" s="14">
        <v>0</v>
      </c>
      <c r="G22" s="13" t="e">
        <f t="shared" si="0"/>
        <v>#DIV/0!</v>
      </c>
      <c r="H22" s="9">
        <f t="shared" si="1"/>
        <v>0</v>
      </c>
    </row>
    <row r="23" spans="1:12">
      <c r="H23" s="9"/>
    </row>
    <row r="24" spans="1:12">
      <c r="H24" s="9"/>
    </row>
    <row r="27" spans="1:12">
      <c r="F27" s="10"/>
    </row>
    <row r="30" spans="1:12">
      <c r="C30" s="11"/>
    </row>
  </sheetData>
  <phoneticPr fontId="1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89"/>
  <sheetViews>
    <sheetView topLeftCell="A49" workbookViewId="0">
      <selection activeCell="E75" sqref="E75"/>
    </sheetView>
  </sheetViews>
  <sheetFormatPr defaultRowHeight="15"/>
  <cols>
    <col min="1" max="1" width="3.85546875" style="15" customWidth="1"/>
    <col min="2" max="2" width="15.5703125" style="15" customWidth="1"/>
    <col min="3" max="3" width="14.85546875" style="15" customWidth="1"/>
    <col min="4" max="4" width="21.5703125" style="15" customWidth="1"/>
    <col min="5" max="6" width="9.140625" style="26"/>
    <col min="7" max="7" width="10.42578125" style="15" customWidth="1"/>
    <col min="8" max="16384" width="9.140625" style="15"/>
  </cols>
  <sheetData>
    <row r="1" spans="1:16" ht="15" customHeight="1">
      <c r="A1" s="120" t="s">
        <v>65</v>
      </c>
      <c r="B1" s="120" t="s">
        <v>66</v>
      </c>
      <c r="C1" s="120" t="s">
        <v>67</v>
      </c>
      <c r="D1" s="120" t="s">
        <v>68</v>
      </c>
      <c r="E1" s="120" t="s">
        <v>92</v>
      </c>
      <c r="F1" s="120"/>
      <c r="G1" s="120"/>
      <c r="J1" s="120" t="s">
        <v>65</v>
      </c>
      <c r="K1" s="120" t="s">
        <v>66</v>
      </c>
      <c r="L1" s="120" t="s">
        <v>67</v>
      </c>
      <c r="M1" s="120" t="s">
        <v>68</v>
      </c>
      <c r="N1" s="120" t="s">
        <v>92</v>
      </c>
      <c r="O1" s="120"/>
      <c r="P1" s="120"/>
    </row>
    <row r="2" spans="1:16" ht="65.25" customHeight="1">
      <c r="A2" s="120"/>
      <c r="B2" s="120"/>
      <c r="C2" s="120"/>
      <c r="D2" s="120"/>
      <c r="E2" s="23" t="s">
        <v>117</v>
      </c>
      <c r="F2" s="23" t="s">
        <v>118</v>
      </c>
      <c r="G2" s="20" t="s">
        <v>95</v>
      </c>
      <c r="J2" s="120"/>
      <c r="K2" s="120"/>
      <c r="L2" s="120"/>
      <c r="M2" s="120"/>
      <c r="N2" s="23" t="s">
        <v>117</v>
      </c>
      <c r="O2" s="23" t="s">
        <v>118</v>
      </c>
      <c r="P2" s="20" t="s">
        <v>95</v>
      </c>
    </row>
    <row r="3" spans="1:16">
      <c r="A3" s="21">
        <v>1</v>
      </c>
      <c r="B3" s="21">
        <v>2</v>
      </c>
      <c r="C3" s="21">
        <v>3</v>
      </c>
      <c r="D3" s="21">
        <v>4</v>
      </c>
      <c r="E3" s="24">
        <v>7</v>
      </c>
      <c r="F3" s="24">
        <v>6</v>
      </c>
      <c r="G3" s="21">
        <v>7</v>
      </c>
      <c r="J3" s="21">
        <v>1</v>
      </c>
      <c r="K3" s="21">
        <v>2</v>
      </c>
      <c r="L3" s="21">
        <v>3</v>
      </c>
      <c r="M3" s="21">
        <v>4</v>
      </c>
      <c r="N3" s="24">
        <v>7</v>
      </c>
      <c r="O3" s="24">
        <v>6</v>
      </c>
      <c r="P3" s="21">
        <v>7</v>
      </c>
    </row>
    <row r="4" spans="1:16" ht="31.5" customHeight="1">
      <c r="A4" s="117">
        <v>1</v>
      </c>
      <c r="B4" s="116" t="s">
        <v>69</v>
      </c>
      <c r="C4" s="109" t="s">
        <v>70</v>
      </c>
      <c r="D4" s="18" t="s">
        <v>71</v>
      </c>
      <c r="E4" s="25"/>
      <c r="F4" s="25"/>
      <c r="G4" s="17"/>
      <c r="J4" s="117">
        <v>1</v>
      </c>
      <c r="K4" s="116" t="s">
        <v>69</v>
      </c>
      <c r="L4" s="109" t="s">
        <v>70</v>
      </c>
      <c r="M4" s="18" t="s">
        <v>71</v>
      </c>
      <c r="N4" s="25"/>
      <c r="O4" s="25"/>
      <c r="P4" s="17"/>
    </row>
    <row r="5" spans="1:16" ht="31.5">
      <c r="A5" s="103"/>
      <c r="B5" s="116"/>
      <c r="C5" s="109"/>
      <c r="D5" s="18" t="s">
        <v>72</v>
      </c>
      <c r="E5" s="25"/>
      <c r="F5" s="25"/>
      <c r="G5" s="17"/>
      <c r="J5" s="103"/>
      <c r="K5" s="116"/>
      <c r="L5" s="109"/>
      <c r="M5" s="18" t="s">
        <v>72</v>
      </c>
      <c r="N5" s="25"/>
      <c r="O5" s="25"/>
      <c r="P5" s="17"/>
    </row>
    <row r="6" spans="1:16" ht="31.5">
      <c r="A6" s="103"/>
      <c r="B6" s="116"/>
      <c r="C6" s="109"/>
      <c r="D6" s="18" t="s">
        <v>73</v>
      </c>
      <c r="E6" s="25">
        <v>1129200</v>
      </c>
      <c r="F6" s="25">
        <v>19915.599999999999</v>
      </c>
      <c r="G6" s="17">
        <f>F6/E6*100</f>
        <v>1.763691108749557</v>
      </c>
      <c r="J6" s="103"/>
      <c r="K6" s="116"/>
      <c r="L6" s="109"/>
      <c r="M6" s="18" t="s">
        <v>73</v>
      </c>
      <c r="N6" s="25">
        <v>1179375</v>
      </c>
      <c r="O6" s="25">
        <v>19915.599999999999</v>
      </c>
      <c r="P6" s="17">
        <f>O6/N6*100</f>
        <v>1.688657127715951</v>
      </c>
    </row>
    <row r="7" spans="1:16" ht="21">
      <c r="A7" s="103"/>
      <c r="B7" s="116"/>
      <c r="C7" s="109"/>
      <c r="D7" s="18" t="s">
        <v>74</v>
      </c>
      <c r="E7" s="25"/>
      <c r="F7" s="25"/>
      <c r="G7" s="17"/>
      <c r="J7" s="103"/>
      <c r="K7" s="116"/>
      <c r="L7" s="109"/>
      <c r="M7" s="18" t="s">
        <v>74</v>
      </c>
      <c r="N7" s="25"/>
      <c r="O7" s="25"/>
      <c r="P7" s="17"/>
    </row>
    <row r="8" spans="1:16">
      <c r="A8" s="104"/>
      <c r="B8" s="116"/>
      <c r="C8" s="109"/>
      <c r="D8" s="18" t="s">
        <v>75</v>
      </c>
      <c r="E8" s="25">
        <f>SUM(E4:E6)</f>
        <v>1129200</v>
      </c>
      <c r="F8" s="25">
        <f>SUM(F4:F6)</f>
        <v>19915.599999999999</v>
      </c>
      <c r="G8" s="17">
        <f>SUM(G4:G6)</f>
        <v>1.763691108749557</v>
      </c>
      <c r="J8" s="104"/>
      <c r="K8" s="116"/>
      <c r="L8" s="109"/>
      <c r="M8" s="18" t="s">
        <v>75</v>
      </c>
      <c r="N8" s="25">
        <f>SUM(N4:N6)</f>
        <v>1179375</v>
      </c>
      <c r="O8" s="25">
        <f>SUM(O4:O6)</f>
        <v>19915.599999999999</v>
      </c>
      <c r="P8" s="17">
        <f>SUM(P4:P6)</f>
        <v>1.688657127715951</v>
      </c>
    </row>
    <row r="9" spans="1:16" ht="15" customHeight="1">
      <c r="A9" s="109">
        <v>2</v>
      </c>
      <c r="B9" s="116" t="s">
        <v>111</v>
      </c>
      <c r="C9" s="109" t="s">
        <v>76</v>
      </c>
      <c r="D9" s="16" t="s">
        <v>71</v>
      </c>
      <c r="E9" s="25"/>
      <c r="F9" s="25"/>
      <c r="G9" s="17"/>
      <c r="J9" s="109">
        <v>2</v>
      </c>
      <c r="K9" s="116" t="s">
        <v>111</v>
      </c>
      <c r="L9" s="109" t="s">
        <v>76</v>
      </c>
      <c r="M9" s="16" t="s">
        <v>71</v>
      </c>
      <c r="N9" s="25"/>
      <c r="O9" s="25"/>
      <c r="P9" s="17"/>
    </row>
    <row r="10" spans="1:16" ht="31.5">
      <c r="A10" s="109"/>
      <c r="B10" s="116"/>
      <c r="C10" s="109"/>
      <c r="D10" s="16" t="s">
        <v>72</v>
      </c>
      <c r="E10" s="25"/>
      <c r="F10" s="25"/>
      <c r="G10" s="17"/>
      <c r="J10" s="109"/>
      <c r="K10" s="116"/>
      <c r="L10" s="109"/>
      <c r="M10" s="16" t="s">
        <v>72</v>
      </c>
      <c r="N10" s="25"/>
      <c r="O10" s="25"/>
      <c r="P10" s="17"/>
    </row>
    <row r="11" spans="1:16" ht="31.5">
      <c r="A11" s="109"/>
      <c r="B11" s="116"/>
      <c r="C11" s="109"/>
      <c r="D11" s="16" t="s">
        <v>73</v>
      </c>
      <c r="E11" s="25">
        <v>313121.40000000002</v>
      </c>
      <c r="F11" s="25">
        <v>156560.70000000001</v>
      </c>
      <c r="G11" s="17">
        <f>F11/E11*100</f>
        <v>50</v>
      </c>
      <c r="J11" s="109"/>
      <c r="K11" s="116"/>
      <c r="L11" s="109"/>
      <c r="M11" s="16" t="s">
        <v>73</v>
      </c>
      <c r="N11" s="25">
        <v>313121.40000000002</v>
      </c>
      <c r="O11" s="25">
        <v>156560.70000000001</v>
      </c>
      <c r="P11" s="17">
        <f>O11/N11*100</f>
        <v>50</v>
      </c>
    </row>
    <row r="12" spans="1:16" ht="21">
      <c r="A12" s="109"/>
      <c r="B12" s="116"/>
      <c r="C12" s="109"/>
      <c r="D12" s="16" t="s">
        <v>74</v>
      </c>
      <c r="E12" s="25"/>
      <c r="F12" s="25"/>
      <c r="G12" s="17"/>
      <c r="J12" s="109"/>
      <c r="K12" s="116"/>
      <c r="L12" s="109"/>
      <c r="M12" s="16" t="s">
        <v>74</v>
      </c>
      <c r="N12" s="25"/>
      <c r="O12" s="25"/>
      <c r="P12" s="17"/>
    </row>
    <row r="13" spans="1:16" ht="62.25" customHeight="1">
      <c r="A13" s="109"/>
      <c r="B13" s="116"/>
      <c r="C13" s="109"/>
      <c r="D13" s="16" t="s">
        <v>75</v>
      </c>
      <c r="E13" s="25">
        <f>SUM(E9:E11)</f>
        <v>313121.40000000002</v>
      </c>
      <c r="F13" s="25">
        <f>SUM(F9:F11)</f>
        <v>156560.70000000001</v>
      </c>
      <c r="G13" s="17">
        <f>SUM(G9:G11)</f>
        <v>50</v>
      </c>
      <c r="J13" s="109"/>
      <c r="K13" s="116"/>
      <c r="L13" s="109"/>
      <c r="M13" s="16" t="s">
        <v>75</v>
      </c>
      <c r="N13" s="25">
        <f>SUM(N9:N11)</f>
        <v>313121.40000000002</v>
      </c>
      <c r="O13" s="25">
        <f>SUM(O9:O11)</f>
        <v>156560.70000000001</v>
      </c>
      <c r="P13" s="17">
        <f>SUM(P9:P11)</f>
        <v>50</v>
      </c>
    </row>
    <row r="14" spans="1:16" ht="31.5" customHeight="1">
      <c r="A14" s="117">
        <v>3</v>
      </c>
      <c r="B14" s="116" t="s">
        <v>77</v>
      </c>
      <c r="C14" s="109" t="s">
        <v>78</v>
      </c>
      <c r="D14" s="16" t="s">
        <v>71</v>
      </c>
      <c r="E14" s="25"/>
      <c r="F14" s="25"/>
      <c r="G14" s="17"/>
      <c r="J14" s="117">
        <v>3</v>
      </c>
      <c r="K14" s="116" t="s">
        <v>77</v>
      </c>
      <c r="L14" s="109" t="s">
        <v>78</v>
      </c>
      <c r="M14" s="16" t="s">
        <v>71</v>
      </c>
      <c r="N14" s="25"/>
      <c r="O14" s="25"/>
      <c r="P14" s="17"/>
    </row>
    <row r="15" spans="1:16" ht="31.5">
      <c r="A15" s="103"/>
      <c r="B15" s="116"/>
      <c r="C15" s="109"/>
      <c r="D15" s="16" t="s">
        <v>72</v>
      </c>
      <c r="E15" s="25"/>
      <c r="F15" s="25"/>
      <c r="G15" s="17"/>
      <c r="J15" s="103"/>
      <c r="K15" s="116"/>
      <c r="L15" s="109"/>
      <c r="M15" s="16" t="s">
        <v>72</v>
      </c>
      <c r="N15" s="25"/>
      <c r="O15" s="25"/>
      <c r="P15" s="17"/>
    </row>
    <row r="16" spans="1:16" ht="31.5">
      <c r="A16" s="103"/>
      <c r="B16" s="116"/>
      <c r="C16" s="109"/>
      <c r="D16" s="16" t="s">
        <v>73</v>
      </c>
      <c r="E16" s="25">
        <v>0</v>
      </c>
      <c r="F16" s="25">
        <v>0</v>
      </c>
      <c r="G16" s="17" t="e">
        <f>F16/E16*100</f>
        <v>#DIV/0!</v>
      </c>
      <c r="J16" s="103"/>
      <c r="K16" s="116"/>
      <c r="L16" s="109"/>
      <c r="M16" s="16" t="s">
        <v>73</v>
      </c>
      <c r="N16" s="25">
        <v>0</v>
      </c>
      <c r="O16" s="25">
        <v>0</v>
      </c>
      <c r="P16" s="17" t="e">
        <f>O16/N16*100</f>
        <v>#DIV/0!</v>
      </c>
    </row>
    <row r="17" spans="1:16" ht="21">
      <c r="A17" s="103"/>
      <c r="B17" s="116"/>
      <c r="C17" s="109"/>
      <c r="D17" s="16" t="s">
        <v>74</v>
      </c>
      <c r="E17" s="25"/>
      <c r="F17" s="25"/>
      <c r="G17" s="17"/>
      <c r="J17" s="103"/>
      <c r="K17" s="116"/>
      <c r="L17" s="109"/>
      <c r="M17" s="16" t="s">
        <v>74</v>
      </c>
      <c r="N17" s="25"/>
      <c r="O17" s="25"/>
      <c r="P17" s="17"/>
    </row>
    <row r="18" spans="1:16" ht="21" customHeight="1">
      <c r="A18" s="104"/>
      <c r="B18" s="116"/>
      <c r="C18" s="109"/>
      <c r="D18" s="16" t="s">
        <v>75</v>
      </c>
      <c r="E18" s="25">
        <f>SUM(E14:E17)</f>
        <v>0</v>
      </c>
      <c r="F18" s="25">
        <f>SUM(F14:F17)</f>
        <v>0</v>
      </c>
      <c r="G18" s="17" t="e">
        <f>SUM(G14:G17)</f>
        <v>#DIV/0!</v>
      </c>
      <c r="J18" s="104"/>
      <c r="K18" s="116"/>
      <c r="L18" s="109"/>
      <c r="M18" s="16" t="s">
        <v>75</v>
      </c>
      <c r="N18" s="25">
        <f>SUM(N14:N17)</f>
        <v>0</v>
      </c>
      <c r="O18" s="25">
        <f>SUM(O14:O17)</f>
        <v>0</v>
      </c>
      <c r="P18" s="17" t="e">
        <f>SUM(P14:P17)</f>
        <v>#DIV/0!</v>
      </c>
    </row>
    <row r="19" spans="1:16" ht="31.5" customHeight="1">
      <c r="A19" s="117">
        <v>4</v>
      </c>
      <c r="B19" s="116" t="s">
        <v>89</v>
      </c>
      <c r="C19" s="109" t="s">
        <v>78</v>
      </c>
      <c r="D19" s="16" t="s">
        <v>71</v>
      </c>
      <c r="E19" s="25"/>
      <c r="F19" s="25"/>
      <c r="G19" s="17"/>
      <c r="J19" s="117">
        <v>4</v>
      </c>
      <c r="K19" s="116" t="s">
        <v>89</v>
      </c>
      <c r="L19" s="109" t="s">
        <v>78</v>
      </c>
      <c r="M19" s="16" t="s">
        <v>71</v>
      </c>
      <c r="N19" s="25"/>
      <c r="O19" s="25"/>
      <c r="P19" s="17"/>
    </row>
    <row r="20" spans="1:16" ht="31.5">
      <c r="A20" s="103"/>
      <c r="B20" s="116"/>
      <c r="C20" s="109"/>
      <c r="D20" s="16" t="s">
        <v>72</v>
      </c>
      <c r="E20" s="25"/>
      <c r="F20" s="25"/>
      <c r="G20" s="17"/>
      <c r="J20" s="103"/>
      <c r="K20" s="116"/>
      <c r="L20" s="109"/>
      <c r="M20" s="16" t="s">
        <v>72</v>
      </c>
      <c r="N20" s="25"/>
      <c r="O20" s="25"/>
      <c r="P20" s="17"/>
    </row>
    <row r="21" spans="1:16" ht="31.5">
      <c r="A21" s="103"/>
      <c r="B21" s="116"/>
      <c r="C21" s="109"/>
      <c r="D21" s="16" t="s">
        <v>73</v>
      </c>
      <c r="E21" s="25">
        <v>0</v>
      </c>
      <c r="F21" s="25">
        <v>0</v>
      </c>
      <c r="G21" s="17" t="e">
        <f>F21/E21*100</f>
        <v>#DIV/0!</v>
      </c>
      <c r="J21" s="103"/>
      <c r="K21" s="116"/>
      <c r="L21" s="109"/>
      <c r="M21" s="16" t="s">
        <v>73</v>
      </c>
      <c r="N21" s="25">
        <v>0</v>
      </c>
      <c r="O21" s="25">
        <v>0</v>
      </c>
      <c r="P21" s="17" t="e">
        <f>O21/N21*100</f>
        <v>#DIV/0!</v>
      </c>
    </row>
    <row r="22" spans="1:16" ht="21">
      <c r="A22" s="103"/>
      <c r="B22" s="116"/>
      <c r="C22" s="109"/>
      <c r="D22" s="16" t="s">
        <v>74</v>
      </c>
      <c r="E22" s="25"/>
      <c r="F22" s="25"/>
      <c r="G22" s="17"/>
      <c r="J22" s="103"/>
      <c r="K22" s="116"/>
      <c r="L22" s="109"/>
      <c r="M22" s="16" t="s">
        <v>74</v>
      </c>
      <c r="N22" s="25"/>
      <c r="O22" s="25"/>
      <c r="P22" s="17"/>
    </row>
    <row r="23" spans="1:16" ht="24" customHeight="1">
      <c r="A23" s="104"/>
      <c r="B23" s="116"/>
      <c r="C23" s="109"/>
      <c r="D23" s="16" t="s">
        <v>75</v>
      </c>
      <c r="E23" s="25">
        <f>SUM(E19:E22)</f>
        <v>0</v>
      </c>
      <c r="F23" s="25">
        <f>SUM(F19:F22)</f>
        <v>0</v>
      </c>
      <c r="G23" s="17" t="e">
        <f>SUM(G19:G22)</f>
        <v>#DIV/0!</v>
      </c>
      <c r="J23" s="104"/>
      <c r="K23" s="116"/>
      <c r="L23" s="109"/>
      <c r="M23" s="16" t="s">
        <v>75</v>
      </c>
      <c r="N23" s="25">
        <f>SUM(N19:N22)</f>
        <v>0</v>
      </c>
      <c r="O23" s="25">
        <f>SUM(O19:O22)</f>
        <v>0</v>
      </c>
      <c r="P23" s="17" t="e">
        <f>SUM(P19:P22)</f>
        <v>#DIV/0!</v>
      </c>
    </row>
    <row r="24" spans="1:16" ht="15" customHeight="1">
      <c r="A24" s="109">
        <v>5</v>
      </c>
      <c r="B24" s="116" t="s">
        <v>112</v>
      </c>
      <c r="C24" s="109" t="s">
        <v>79</v>
      </c>
      <c r="D24" s="16" t="s">
        <v>71</v>
      </c>
      <c r="E24" s="25"/>
      <c r="F24" s="25"/>
      <c r="G24" s="17"/>
      <c r="J24" s="109">
        <v>5</v>
      </c>
      <c r="K24" s="116" t="s">
        <v>112</v>
      </c>
      <c r="L24" s="109" t="s">
        <v>79</v>
      </c>
      <c r="M24" s="16" t="s">
        <v>71</v>
      </c>
      <c r="N24" s="25"/>
      <c r="O24" s="25"/>
      <c r="P24" s="17"/>
    </row>
    <row r="25" spans="1:16" ht="31.5">
      <c r="A25" s="109"/>
      <c r="B25" s="116"/>
      <c r="C25" s="109"/>
      <c r="D25" s="16" t="s">
        <v>72</v>
      </c>
      <c r="E25" s="25"/>
      <c r="F25" s="25"/>
      <c r="G25" s="17"/>
      <c r="J25" s="109"/>
      <c r="K25" s="116"/>
      <c r="L25" s="109"/>
      <c r="M25" s="16" t="s">
        <v>72</v>
      </c>
      <c r="N25" s="25"/>
      <c r="O25" s="25"/>
      <c r="P25" s="17"/>
    </row>
    <row r="26" spans="1:16" ht="31.5">
      <c r="A26" s="109"/>
      <c r="B26" s="116"/>
      <c r="C26" s="109"/>
      <c r="D26" s="16" t="s">
        <v>73</v>
      </c>
      <c r="E26" s="25">
        <v>2150575.44</v>
      </c>
      <c r="F26" s="25">
        <v>524444.68000000005</v>
      </c>
      <c r="G26" s="17">
        <f>F26/E26*100</f>
        <v>24.386248919498499</v>
      </c>
      <c r="J26" s="109"/>
      <c r="K26" s="116"/>
      <c r="L26" s="109"/>
      <c r="M26" s="16" t="s">
        <v>73</v>
      </c>
      <c r="N26" s="25">
        <v>2100200.44</v>
      </c>
      <c r="O26" s="25">
        <v>524444.68000000005</v>
      </c>
      <c r="P26" s="17">
        <f>O26/N26*100</f>
        <v>24.971172751492237</v>
      </c>
    </row>
    <row r="27" spans="1:16" ht="21">
      <c r="A27" s="109"/>
      <c r="B27" s="116"/>
      <c r="C27" s="109"/>
      <c r="D27" s="16" t="s">
        <v>74</v>
      </c>
      <c r="E27" s="25"/>
      <c r="F27" s="25"/>
      <c r="G27" s="17"/>
      <c r="J27" s="109"/>
      <c r="K27" s="116"/>
      <c r="L27" s="109"/>
      <c r="M27" s="16" t="s">
        <v>74</v>
      </c>
      <c r="N27" s="25"/>
      <c r="O27" s="25"/>
      <c r="P27" s="17"/>
    </row>
    <row r="28" spans="1:16" ht="107.25" customHeight="1">
      <c r="A28" s="109"/>
      <c r="B28" s="116"/>
      <c r="C28" s="109"/>
      <c r="D28" s="16" t="s">
        <v>75</v>
      </c>
      <c r="E28" s="25">
        <f>SUM(E24:E26)</f>
        <v>2150575.44</v>
      </c>
      <c r="F28" s="25">
        <f>SUM(F24:F26)</f>
        <v>524444.68000000005</v>
      </c>
      <c r="G28" s="17">
        <f>SUM(G24:G26)</f>
        <v>24.386248919498499</v>
      </c>
      <c r="J28" s="109"/>
      <c r="K28" s="116"/>
      <c r="L28" s="109"/>
      <c r="M28" s="16" t="s">
        <v>75</v>
      </c>
      <c r="N28" s="25">
        <f>SUM(N24:N26)</f>
        <v>2100200.44</v>
      </c>
      <c r="O28" s="25">
        <f>SUM(O24:O26)</f>
        <v>524444.68000000005</v>
      </c>
      <c r="P28" s="17">
        <f>SUM(P24:P26)</f>
        <v>24.971172751492237</v>
      </c>
    </row>
    <row r="29" spans="1:16" ht="31.5" customHeight="1">
      <c r="A29" s="109">
        <v>6</v>
      </c>
      <c r="B29" s="116" t="s">
        <v>113</v>
      </c>
      <c r="C29" s="109" t="s">
        <v>80</v>
      </c>
      <c r="D29" s="16" t="s">
        <v>71</v>
      </c>
      <c r="E29" s="25"/>
      <c r="F29" s="25"/>
      <c r="G29" s="17"/>
      <c r="J29" s="109">
        <v>6</v>
      </c>
      <c r="K29" s="116" t="s">
        <v>113</v>
      </c>
      <c r="L29" s="109" t="s">
        <v>80</v>
      </c>
      <c r="M29" s="16" t="s">
        <v>71</v>
      </c>
      <c r="N29" s="25"/>
      <c r="O29" s="25"/>
      <c r="P29" s="17"/>
    </row>
    <row r="30" spans="1:16" ht="31.5">
      <c r="A30" s="109"/>
      <c r="B30" s="116"/>
      <c r="C30" s="109"/>
      <c r="D30" s="16" t="s">
        <v>72</v>
      </c>
      <c r="E30" s="25"/>
      <c r="F30" s="25"/>
      <c r="G30" s="17"/>
      <c r="J30" s="109"/>
      <c r="K30" s="116"/>
      <c r="L30" s="109"/>
      <c r="M30" s="16" t="s">
        <v>72</v>
      </c>
      <c r="N30" s="25"/>
      <c r="O30" s="25"/>
      <c r="P30" s="17"/>
    </row>
    <row r="31" spans="1:16" ht="31.5">
      <c r="A31" s="109"/>
      <c r="B31" s="116"/>
      <c r="C31" s="109"/>
      <c r="D31" s="16" t="s">
        <v>73</v>
      </c>
      <c r="E31" s="25">
        <v>600000</v>
      </c>
      <c r="F31" s="25">
        <v>208333.35</v>
      </c>
      <c r="G31" s="17">
        <f>F31/E31*100</f>
        <v>34.722225000000002</v>
      </c>
      <c r="J31" s="109"/>
      <c r="K31" s="116"/>
      <c r="L31" s="109"/>
      <c r="M31" s="16" t="s">
        <v>73</v>
      </c>
      <c r="N31" s="25">
        <v>600000</v>
      </c>
      <c r="O31" s="25">
        <v>208333.35</v>
      </c>
      <c r="P31" s="17">
        <f>O31/N31*100</f>
        <v>34.722225000000002</v>
      </c>
    </row>
    <row r="32" spans="1:16" ht="21">
      <c r="A32" s="109"/>
      <c r="B32" s="116"/>
      <c r="C32" s="109"/>
      <c r="D32" s="16" t="s">
        <v>74</v>
      </c>
      <c r="E32" s="25"/>
      <c r="F32" s="25"/>
      <c r="G32" s="17"/>
      <c r="J32" s="109"/>
      <c r="K32" s="116"/>
      <c r="L32" s="109"/>
      <c r="M32" s="16" t="s">
        <v>74</v>
      </c>
      <c r="N32" s="25"/>
      <c r="O32" s="25"/>
      <c r="P32" s="17"/>
    </row>
    <row r="33" spans="1:16" ht="104.25" customHeight="1">
      <c r="A33" s="109"/>
      <c r="B33" s="116"/>
      <c r="C33" s="109"/>
      <c r="D33" s="16" t="s">
        <v>75</v>
      </c>
      <c r="E33" s="25">
        <f>SUM(E29:E31)</f>
        <v>600000</v>
      </c>
      <c r="F33" s="25">
        <f>SUM(F29:F31)</f>
        <v>208333.35</v>
      </c>
      <c r="G33" s="17">
        <f>SUM(G29:G31)</f>
        <v>34.722225000000002</v>
      </c>
      <c r="J33" s="109"/>
      <c r="K33" s="116"/>
      <c r="L33" s="109"/>
      <c r="M33" s="16" t="s">
        <v>75</v>
      </c>
      <c r="N33" s="25">
        <f>SUM(N29:N31)</f>
        <v>600000</v>
      </c>
      <c r="O33" s="25">
        <f>SUM(O29:O31)</f>
        <v>208333.35</v>
      </c>
      <c r="P33" s="17">
        <f>SUM(P29:P31)</f>
        <v>34.722225000000002</v>
      </c>
    </row>
    <row r="34" spans="1:16" ht="31.5" customHeight="1">
      <c r="A34" s="117">
        <v>7</v>
      </c>
      <c r="B34" s="116" t="s">
        <v>81</v>
      </c>
      <c r="C34" s="109" t="s">
        <v>82</v>
      </c>
      <c r="D34" s="18" t="s">
        <v>71</v>
      </c>
      <c r="E34" s="25"/>
      <c r="F34" s="25"/>
      <c r="G34" s="17"/>
      <c r="J34" s="117">
        <v>7</v>
      </c>
      <c r="K34" s="116" t="s">
        <v>81</v>
      </c>
      <c r="L34" s="109" t="s">
        <v>82</v>
      </c>
      <c r="M34" s="18" t="s">
        <v>71</v>
      </c>
      <c r="N34" s="25"/>
      <c r="O34" s="25"/>
      <c r="P34" s="17"/>
    </row>
    <row r="35" spans="1:16" ht="31.5">
      <c r="A35" s="103"/>
      <c r="B35" s="116"/>
      <c r="C35" s="109"/>
      <c r="D35" s="18" t="s">
        <v>72</v>
      </c>
      <c r="E35" s="25"/>
      <c r="F35" s="25"/>
      <c r="G35" s="17"/>
      <c r="J35" s="103"/>
      <c r="K35" s="116"/>
      <c r="L35" s="109"/>
      <c r="M35" s="18" t="s">
        <v>72</v>
      </c>
      <c r="N35" s="25"/>
      <c r="O35" s="25"/>
      <c r="P35" s="17"/>
    </row>
    <row r="36" spans="1:16" ht="31.5">
      <c r="A36" s="103"/>
      <c r="B36" s="116"/>
      <c r="C36" s="109"/>
      <c r="D36" s="18" t="s">
        <v>73</v>
      </c>
      <c r="E36" s="25">
        <v>20353555.620000001</v>
      </c>
      <c r="F36" s="25">
        <v>7032841.2800000003</v>
      </c>
      <c r="G36" s="17">
        <f>F36/E36*100</f>
        <v>34.553379327439593</v>
      </c>
      <c r="J36" s="103"/>
      <c r="K36" s="116"/>
      <c r="L36" s="109"/>
      <c r="M36" s="18" t="s">
        <v>73</v>
      </c>
      <c r="N36" s="25">
        <v>20353555.620000001</v>
      </c>
      <c r="O36" s="25">
        <v>7032841.2800000003</v>
      </c>
      <c r="P36" s="17">
        <f>O36/N36*100</f>
        <v>34.553379327439593</v>
      </c>
    </row>
    <row r="37" spans="1:16" ht="21">
      <c r="A37" s="103"/>
      <c r="B37" s="116"/>
      <c r="C37" s="109"/>
      <c r="D37" s="18" t="s">
        <v>74</v>
      </c>
      <c r="E37" s="25"/>
      <c r="F37" s="25"/>
      <c r="G37" s="17"/>
      <c r="J37" s="103"/>
      <c r="K37" s="116"/>
      <c r="L37" s="109"/>
      <c r="M37" s="18" t="s">
        <v>74</v>
      </c>
      <c r="N37" s="25"/>
      <c r="O37" s="25"/>
      <c r="P37" s="17"/>
    </row>
    <row r="38" spans="1:16" ht="21" customHeight="1">
      <c r="A38" s="104"/>
      <c r="B38" s="116"/>
      <c r="C38" s="109"/>
      <c r="D38" s="18" t="s">
        <v>75</v>
      </c>
      <c r="E38" s="25">
        <f>SUM(E34:E36)</f>
        <v>20353555.620000001</v>
      </c>
      <c r="F38" s="25">
        <f>SUM(F34:F36)</f>
        <v>7032841.2800000003</v>
      </c>
      <c r="G38" s="17">
        <f>SUM(G34:G36)</f>
        <v>34.553379327439593</v>
      </c>
      <c r="J38" s="104"/>
      <c r="K38" s="116"/>
      <c r="L38" s="109"/>
      <c r="M38" s="18" t="s">
        <v>75</v>
      </c>
      <c r="N38" s="25">
        <f>SUM(N34:N36)</f>
        <v>20353555.620000001</v>
      </c>
      <c r="O38" s="25">
        <f>SUM(O34:O36)</f>
        <v>7032841.2800000003</v>
      </c>
      <c r="P38" s="17">
        <f>SUM(P34:P36)</f>
        <v>34.553379327439593</v>
      </c>
    </row>
    <row r="39" spans="1:16" ht="31.5" customHeight="1">
      <c r="A39" s="109">
        <v>8</v>
      </c>
      <c r="B39" s="116" t="s">
        <v>83</v>
      </c>
      <c r="C39" s="109" t="s">
        <v>82</v>
      </c>
      <c r="D39" s="19" t="s">
        <v>71</v>
      </c>
      <c r="E39" s="25"/>
      <c r="F39" s="25"/>
      <c r="G39" s="17"/>
      <c r="J39" s="109">
        <v>8</v>
      </c>
      <c r="K39" s="116" t="s">
        <v>83</v>
      </c>
      <c r="L39" s="109" t="s">
        <v>82</v>
      </c>
      <c r="M39" s="19" t="s">
        <v>71</v>
      </c>
      <c r="N39" s="25"/>
      <c r="O39" s="25"/>
      <c r="P39" s="17"/>
    </row>
    <row r="40" spans="1:16" ht="31.5">
      <c r="A40" s="109"/>
      <c r="B40" s="116"/>
      <c r="C40" s="109"/>
      <c r="D40" s="18" t="s">
        <v>72</v>
      </c>
      <c r="E40" s="25"/>
      <c r="F40" s="25"/>
      <c r="G40" s="17"/>
      <c r="J40" s="109"/>
      <c r="K40" s="116"/>
      <c r="L40" s="109"/>
      <c r="M40" s="18" t="s">
        <v>72</v>
      </c>
      <c r="N40" s="25"/>
      <c r="O40" s="25"/>
      <c r="P40" s="17"/>
    </row>
    <row r="41" spans="1:16" ht="31.5">
      <c r="A41" s="109"/>
      <c r="B41" s="116"/>
      <c r="C41" s="109"/>
      <c r="D41" s="18" t="s">
        <v>73</v>
      </c>
      <c r="E41" s="25">
        <v>19593640.75</v>
      </c>
      <c r="F41" s="25">
        <v>7130385.79</v>
      </c>
      <c r="G41" s="17">
        <f>F41/E41*100</f>
        <v>36.391326558337553</v>
      </c>
      <c r="J41" s="109"/>
      <c r="K41" s="116"/>
      <c r="L41" s="109"/>
      <c r="M41" s="18" t="s">
        <v>73</v>
      </c>
      <c r="N41" s="25">
        <v>19638009.649999999</v>
      </c>
      <c r="O41" s="25">
        <v>7130385.79</v>
      </c>
      <c r="P41" s="17">
        <f>O41/N41*100</f>
        <v>36.309106254054626</v>
      </c>
    </row>
    <row r="42" spans="1:16" ht="21">
      <c r="A42" s="109"/>
      <c r="B42" s="116"/>
      <c r="C42" s="109"/>
      <c r="D42" s="18" t="s">
        <v>74</v>
      </c>
      <c r="E42" s="25"/>
      <c r="F42" s="25"/>
      <c r="G42" s="17"/>
      <c r="J42" s="109"/>
      <c r="K42" s="116"/>
      <c r="L42" s="109"/>
      <c r="M42" s="18" t="s">
        <v>74</v>
      </c>
      <c r="N42" s="25"/>
      <c r="O42" s="25"/>
      <c r="P42" s="17"/>
    </row>
    <row r="43" spans="1:16">
      <c r="A43" s="109"/>
      <c r="B43" s="116"/>
      <c r="C43" s="109"/>
      <c r="D43" s="18" t="s">
        <v>75</v>
      </c>
      <c r="E43" s="25">
        <f>SUM(E39:E41)</f>
        <v>19593640.75</v>
      </c>
      <c r="F43" s="25">
        <f>SUM(F39:F41)</f>
        <v>7130385.79</v>
      </c>
      <c r="G43" s="17">
        <f>SUM(G39:G41)</f>
        <v>36.391326558337553</v>
      </c>
      <c r="J43" s="109"/>
      <c r="K43" s="116"/>
      <c r="L43" s="109"/>
      <c r="M43" s="18" t="s">
        <v>75</v>
      </c>
      <c r="N43" s="25">
        <f>SUM(N39:N41)</f>
        <v>19638009.649999999</v>
      </c>
      <c r="O43" s="25">
        <f>SUM(O39:O41)</f>
        <v>7130385.79</v>
      </c>
      <c r="P43" s="17">
        <f>SUM(P39:P41)</f>
        <v>36.309106254054626</v>
      </c>
    </row>
    <row r="44" spans="1:16" ht="31.5" customHeight="1">
      <c r="A44" s="109">
        <v>9</v>
      </c>
      <c r="B44" s="116" t="s">
        <v>114</v>
      </c>
      <c r="C44" s="109" t="s">
        <v>82</v>
      </c>
      <c r="D44" s="18" t="s">
        <v>71</v>
      </c>
      <c r="E44" s="25">
        <v>6001856.8799999999</v>
      </c>
      <c r="F44" s="25">
        <v>6001856.8799999999</v>
      </c>
      <c r="G44" s="17">
        <f>F44/E44*100</f>
        <v>100</v>
      </c>
      <c r="J44" s="109">
        <v>9</v>
      </c>
      <c r="K44" s="116" t="s">
        <v>114</v>
      </c>
      <c r="L44" s="109" t="s">
        <v>82</v>
      </c>
      <c r="M44" s="18" t="s">
        <v>71</v>
      </c>
      <c r="N44" s="25">
        <v>6001856.8799999999</v>
      </c>
      <c r="O44" s="25">
        <v>6001856.8799999999</v>
      </c>
      <c r="P44" s="17">
        <f>O44/N44*100</f>
        <v>100</v>
      </c>
    </row>
    <row r="45" spans="1:16" ht="31.5">
      <c r="A45" s="109"/>
      <c r="B45" s="116"/>
      <c r="C45" s="109"/>
      <c r="D45" s="18" t="s">
        <v>72</v>
      </c>
      <c r="E45" s="25">
        <v>0</v>
      </c>
      <c r="F45" s="25">
        <v>0</v>
      </c>
      <c r="G45" s="17" t="e">
        <f>F45/E45*100</f>
        <v>#DIV/0!</v>
      </c>
      <c r="J45" s="109"/>
      <c r="K45" s="116"/>
      <c r="L45" s="109"/>
      <c r="M45" s="18" t="s">
        <v>72</v>
      </c>
      <c r="N45" s="25">
        <v>0</v>
      </c>
      <c r="O45" s="25">
        <v>0</v>
      </c>
      <c r="P45" s="17" t="e">
        <f>O45/N45*100</f>
        <v>#DIV/0!</v>
      </c>
    </row>
    <row r="46" spans="1:16" ht="31.5">
      <c r="A46" s="109"/>
      <c r="B46" s="116"/>
      <c r="C46" s="109"/>
      <c r="D46" s="18" t="s">
        <v>73</v>
      </c>
      <c r="E46" s="25">
        <v>539531.89</v>
      </c>
      <c r="F46" s="25">
        <v>503657.4</v>
      </c>
      <c r="G46" s="17">
        <f>F46/E46*100</f>
        <v>93.350811941811259</v>
      </c>
      <c r="J46" s="109"/>
      <c r="K46" s="116"/>
      <c r="L46" s="109"/>
      <c r="M46" s="18" t="s">
        <v>73</v>
      </c>
      <c r="N46" s="25">
        <v>503657.4</v>
      </c>
      <c r="O46" s="25">
        <v>503657.4</v>
      </c>
      <c r="P46" s="17">
        <f>O46/N46*100</f>
        <v>100</v>
      </c>
    </row>
    <row r="47" spans="1:16" ht="21">
      <c r="A47" s="109"/>
      <c r="B47" s="116"/>
      <c r="C47" s="109"/>
      <c r="D47" s="18" t="s">
        <v>74</v>
      </c>
      <c r="E47" s="25">
        <v>160468.10999999999</v>
      </c>
      <c r="F47" s="25">
        <v>151973.70000000001</v>
      </c>
      <c r="G47" s="17">
        <f>F47/E47*100</f>
        <v>94.70648093256662</v>
      </c>
      <c r="J47" s="109"/>
      <c r="K47" s="116"/>
      <c r="L47" s="109"/>
      <c r="M47" s="18" t="s">
        <v>74</v>
      </c>
      <c r="N47" s="25">
        <v>151973.70000000001</v>
      </c>
      <c r="O47" s="25">
        <v>151973.70000000001</v>
      </c>
      <c r="P47" s="17">
        <f>O47/N47*100</f>
        <v>100</v>
      </c>
    </row>
    <row r="48" spans="1:16">
      <c r="A48" s="109"/>
      <c r="B48" s="116"/>
      <c r="C48" s="109"/>
      <c r="D48" s="18" t="s">
        <v>75</v>
      </c>
      <c r="E48" s="25">
        <f>SUM(E44:E47)</f>
        <v>6701856.8799999999</v>
      </c>
      <c r="F48" s="25">
        <f>SUM(F44:F47)</f>
        <v>6657487.9800000004</v>
      </c>
      <c r="G48" s="17">
        <f>F48/E48*100</f>
        <v>99.337961093552934</v>
      </c>
      <c r="J48" s="109"/>
      <c r="K48" s="116"/>
      <c r="L48" s="109"/>
      <c r="M48" s="18" t="s">
        <v>75</v>
      </c>
      <c r="N48" s="25">
        <f>SUM(N44:N47)</f>
        <v>6657487.9800000004</v>
      </c>
      <c r="O48" s="25">
        <f>SUM(O44:O47)</f>
        <v>6657487.9800000004</v>
      </c>
      <c r="P48" s="17">
        <f>O48/N48*100</f>
        <v>100</v>
      </c>
    </row>
    <row r="49" spans="1:16" ht="31.5" customHeight="1">
      <c r="A49" s="109">
        <v>10</v>
      </c>
      <c r="B49" s="116" t="s">
        <v>93</v>
      </c>
      <c r="C49" s="117" t="s">
        <v>94</v>
      </c>
      <c r="D49" s="18" t="s">
        <v>71</v>
      </c>
      <c r="E49" s="25"/>
      <c r="F49" s="25"/>
      <c r="G49" s="17"/>
      <c r="J49" s="109">
        <v>10</v>
      </c>
      <c r="K49" s="116" t="s">
        <v>93</v>
      </c>
      <c r="L49" s="117" t="s">
        <v>94</v>
      </c>
      <c r="M49" s="18" t="s">
        <v>71</v>
      </c>
      <c r="N49" s="25"/>
      <c r="O49" s="25"/>
      <c r="P49" s="17"/>
    </row>
    <row r="50" spans="1:16" ht="42">
      <c r="A50" s="109"/>
      <c r="B50" s="116"/>
      <c r="C50" s="118"/>
      <c r="D50" s="18" t="s">
        <v>84</v>
      </c>
      <c r="E50" s="25"/>
      <c r="F50" s="25"/>
      <c r="G50" s="17"/>
      <c r="J50" s="109"/>
      <c r="K50" s="116"/>
      <c r="L50" s="118"/>
      <c r="M50" s="18" t="s">
        <v>84</v>
      </c>
      <c r="N50" s="25"/>
      <c r="O50" s="25"/>
      <c r="P50" s="17"/>
    </row>
    <row r="51" spans="1:16" ht="31.5">
      <c r="A51" s="109"/>
      <c r="B51" s="116"/>
      <c r="C51" s="118"/>
      <c r="D51" s="18" t="s">
        <v>73</v>
      </c>
      <c r="E51" s="25">
        <v>50000</v>
      </c>
      <c r="F51" s="25">
        <v>0</v>
      </c>
      <c r="G51" s="17">
        <f>F51/E51*100</f>
        <v>0</v>
      </c>
      <c r="J51" s="109"/>
      <c r="K51" s="116"/>
      <c r="L51" s="118"/>
      <c r="M51" s="18" t="s">
        <v>73</v>
      </c>
      <c r="N51" s="25">
        <v>50000</v>
      </c>
      <c r="O51" s="25">
        <v>0</v>
      </c>
      <c r="P51" s="17">
        <f>O51/N51*100</f>
        <v>0</v>
      </c>
    </row>
    <row r="52" spans="1:16" ht="21">
      <c r="A52" s="109"/>
      <c r="B52" s="116"/>
      <c r="C52" s="118"/>
      <c r="D52" s="18" t="s">
        <v>74</v>
      </c>
      <c r="E52" s="25"/>
      <c r="F52" s="25"/>
      <c r="G52" s="17"/>
      <c r="J52" s="109"/>
      <c r="K52" s="116"/>
      <c r="L52" s="118"/>
      <c r="M52" s="18" t="s">
        <v>74</v>
      </c>
      <c r="N52" s="25"/>
      <c r="O52" s="25"/>
      <c r="P52" s="17"/>
    </row>
    <row r="53" spans="1:16">
      <c r="A53" s="109"/>
      <c r="B53" s="116"/>
      <c r="C53" s="119"/>
      <c r="D53" s="18" t="s">
        <v>75</v>
      </c>
      <c r="E53" s="25">
        <f>SUM(E49:E51)</f>
        <v>50000</v>
      </c>
      <c r="F53" s="25">
        <f>SUM(F49:F51)</f>
        <v>0</v>
      </c>
      <c r="G53" s="17">
        <f>SUM(G49:G51)</f>
        <v>0</v>
      </c>
      <c r="J53" s="109"/>
      <c r="K53" s="116"/>
      <c r="L53" s="119"/>
      <c r="M53" s="18" t="s">
        <v>75</v>
      </c>
      <c r="N53" s="25">
        <f>SUM(N49:N51)</f>
        <v>50000</v>
      </c>
      <c r="O53" s="25">
        <f>SUM(O49:O51)</f>
        <v>0</v>
      </c>
      <c r="P53" s="17">
        <f>SUM(P49:P51)</f>
        <v>0</v>
      </c>
    </row>
    <row r="54" spans="1:16" ht="15" customHeight="1">
      <c r="A54" s="109">
        <v>11</v>
      </c>
      <c r="B54" s="110" t="s">
        <v>85</v>
      </c>
      <c r="C54" s="117" t="s">
        <v>86</v>
      </c>
      <c r="D54" s="19" t="s">
        <v>71</v>
      </c>
      <c r="E54" s="25"/>
      <c r="F54" s="25"/>
      <c r="G54" s="17"/>
      <c r="J54" s="109">
        <v>11</v>
      </c>
      <c r="K54" s="110" t="s">
        <v>85</v>
      </c>
      <c r="L54" s="117" t="s">
        <v>86</v>
      </c>
      <c r="M54" s="19" t="s">
        <v>71</v>
      </c>
      <c r="N54" s="25"/>
      <c r="O54" s="25"/>
      <c r="P54" s="17"/>
    </row>
    <row r="55" spans="1:16" ht="42">
      <c r="A55" s="109"/>
      <c r="B55" s="111"/>
      <c r="C55" s="103"/>
      <c r="D55" s="18" t="s">
        <v>84</v>
      </c>
      <c r="E55" s="25"/>
      <c r="F55" s="25"/>
      <c r="G55" s="17"/>
      <c r="J55" s="109"/>
      <c r="K55" s="111"/>
      <c r="L55" s="103"/>
      <c r="M55" s="18" t="s">
        <v>84</v>
      </c>
      <c r="N55" s="25"/>
      <c r="O55" s="25"/>
      <c r="P55" s="17"/>
    </row>
    <row r="56" spans="1:16" ht="31.5">
      <c r="A56" s="109"/>
      <c r="B56" s="111"/>
      <c r="C56" s="103"/>
      <c r="D56" s="18" t="s">
        <v>73</v>
      </c>
      <c r="E56" s="25">
        <v>0</v>
      </c>
      <c r="F56" s="25">
        <v>0</v>
      </c>
      <c r="G56" s="17" t="e">
        <f>F56/E56*100</f>
        <v>#DIV/0!</v>
      </c>
      <c r="J56" s="109"/>
      <c r="K56" s="111"/>
      <c r="L56" s="103"/>
      <c r="M56" s="18" t="s">
        <v>73</v>
      </c>
      <c r="N56" s="25">
        <v>0</v>
      </c>
      <c r="O56" s="25">
        <v>0</v>
      </c>
      <c r="P56" s="17" t="e">
        <f>O56/N56*100</f>
        <v>#DIV/0!</v>
      </c>
    </row>
    <row r="57" spans="1:16" ht="21">
      <c r="A57" s="109"/>
      <c r="B57" s="111"/>
      <c r="C57" s="103"/>
      <c r="D57" s="18" t="s">
        <v>74</v>
      </c>
      <c r="E57" s="25"/>
      <c r="F57" s="25"/>
      <c r="G57" s="17"/>
      <c r="J57" s="109"/>
      <c r="K57" s="111"/>
      <c r="L57" s="103"/>
      <c r="M57" s="18" t="s">
        <v>74</v>
      </c>
      <c r="N57" s="25"/>
      <c r="O57" s="25"/>
      <c r="P57" s="17"/>
    </row>
    <row r="58" spans="1:16">
      <c r="A58" s="109"/>
      <c r="B58" s="112"/>
      <c r="C58" s="104"/>
      <c r="D58" s="18" t="s">
        <v>75</v>
      </c>
      <c r="E58" s="25">
        <f>SUM(E54:E56)</f>
        <v>0</v>
      </c>
      <c r="F58" s="25">
        <f>SUM(F54:F56)</f>
        <v>0</v>
      </c>
      <c r="G58" s="17" t="e">
        <f>SUM(G54:G56)</f>
        <v>#DIV/0!</v>
      </c>
      <c r="J58" s="109"/>
      <c r="K58" s="112"/>
      <c r="L58" s="104"/>
      <c r="M58" s="18" t="s">
        <v>75</v>
      </c>
      <c r="N58" s="25">
        <f>SUM(N54:N56)</f>
        <v>0</v>
      </c>
      <c r="O58" s="25">
        <f>SUM(O54:O56)</f>
        <v>0</v>
      </c>
      <c r="P58" s="17" t="e">
        <f>SUM(P54:P56)</f>
        <v>#DIV/0!</v>
      </c>
    </row>
    <row r="59" spans="1:16" ht="15" customHeight="1">
      <c r="A59" s="109">
        <v>12</v>
      </c>
      <c r="B59" s="110" t="s">
        <v>115</v>
      </c>
      <c r="C59" s="109" t="s">
        <v>70</v>
      </c>
      <c r="D59" s="19" t="s">
        <v>71</v>
      </c>
      <c r="E59" s="25">
        <v>2351250</v>
      </c>
      <c r="F59" s="25"/>
      <c r="G59" s="17"/>
      <c r="J59" s="109">
        <v>12</v>
      </c>
      <c r="K59" s="110" t="s">
        <v>115</v>
      </c>
      <c r="L59" s="109" t="s">
        <v>70</v>
      </c>
      <c r="M59" s="19" t="s">
        <v>71</v>
      </c>
      <c r="N59" s="25">
        <v>2351250</v>
      </c>
      <c r="O59" s="25"/>
      <c r="P59" s="17"/>
    </row>
    <row r="60" spans="1:16" ht="21" customHeight="1">
      <c r="A60" s="109"/>
      <c r="B60" s="111" t="s">
        <v>87</v>
      </c>
      <c r="C60" s="109"/>
      <c r="D60" s="18" t="s">
        <v>84</v>
      </c>
      <c r="E60" s="25"/>
      <c r="F60" s="25"/>
      <c r="G60" s="17"/>
      <c r="J60" s="109"/>
      <c r="K60" s="111" t="s">
        <v>87</v>
      </c>
      <c r="L60" s="109"/>
      <c r="M60" s="18" t="s">
        <v>84</v>
      </c>
      <c r="N60" s="25"/>
      <c r="O60" s="25"/>
      <c r="P60" s="17"/>
    </row>
    <row r="61" spans="1:16" ht="15" customHeight="1">
      <c r="A61" s="109"/>
      <c r="B61" s="111" t="s">
        <v>87</v>
      </c>
      <c r="C61" s="109"/>
      <c r="D61" s="18" t="s">
        <v>73</v>
      </c>
      <c r="E61" s="27">
        <v>123750</v>
      </c>
      <c r="F61" s="25">
        <v>0</v>
      </c>
      <c r="G61" s="17">
        <v>0</v>
      </c>
      <c r="J61" s="109"/>
      <c r="K61" s="111" t="s">
        <v>87</v>
      </c>
      <c r="L61" s="109"/>
      <c r="M61" s="18" t="s">
        <v>73</v>
      </c>
      <c r="N61" s="27">
        <v>123750</v>
      </c>
      <c r="O61" s="25">
        <v>0</v>
      </c>
      <c r="P61" s="17">
        <v>0</v>
      </c>
    </row>
    <row r="62" spans="1:16" ht="15" customHeight="1">
      <c r="A62" s="109"/>
      <c r="B62" s="111" t="s">
        <v>87</v>
      </c>
      <c r="C62" s="109"/>
      <c r="D62" s="18" t="s">
        <v>74</v>
      </c>
      <c r="E62" s="25">
        <v>25000</v>
      </c>
      <c r="F62" s="25"/>
      <c r="G62" s="17"/>
      <c r="J62" s="109"/>
      <c r="K62" s="111" t="s">
        <v>87</v>
      </c>
      <c r="L62" s="109"/>
      <c r="M62" s="18" t="s">
        <v>74</v>
      </c>
      <c r="N62" s="25">
        <v>25000</v>
      </c>
      <c r="O62" s="25"/>
      <c r="P62" s="17"/>
    </row>
    <row r="63" spans="1:16" ht="15" customHeight="1">
      <c r="A63" s="109"/>
      <c r="B63" s="112" t="s">
        <v>87</v>
      </c>
      <c r="C63" s="109"/>
      <c r="D63" s="18" t="s">
        <v>75</v>
      </c>
      <c r="E63" s="25">
        <f>SUM(E59:E62)</f>
        <v>2500000</v>
      </c>
      <c r="F63" s="25">
        <f>SUM(F59:F61)</f>
        <v>0</v>
      </c>
      <c r="G63" s="17">
        <f>SUM(G59:G61)</f>
        <v>0</v>
      </c>
      <c r="J63" s="109"/>
      <c r="K63" s="112" t="s">
        <v>87</v>
      </c>
      <c r="L63" s="109"/>
      <c r="M63" s="18" t="s">
        <v>75</v>
      </c>
      <c r="N63" s="25">
        <f>SUM(N59:N62)</f>
        <v>2500000</v>
      </c>
      <c r="O63" s="25">
        <f>SUM(O59:O61)</f>
        <v>0</v>
      </c>
      <c r="P63" s="17">
        <f>SUM(P59:P61)</f>
        <v>0</v>
      </c>
    </row>
    <row r="64" spans="1:16" ht="15" customHeight="1">
      <c r="A64" s="109">
        <v>13</v>
      </c>
      <c r="B64" s="113" t="s">
        <v>116</v>
      </c>
      <c r="C64" s="109" t="s">
        <v>70</v>
      </c>
      <c r="D64" s="19" t="s">
        <v>71</v>
      </c>
      <c r="E64" s="25">
        <v>24482.42</v>
      </c>
      <c r="F64" s="25">
        <v>6453.78</v>
      </c>
      <c r="G64" s="17"/>
      <c r="J64" s="109">
        <v>13</v>
      </c>
      <c r="K64" s="113" t="s">
        <v>116</v>
      </c>
      <c r="L64" s="109" t="s">
        <v>70</v>
      </c>
      <c r="M64" s="19" t="s">
        <v>71</v>
      </c>
      <c r="N64" s="25">
        <v>24482.42</v>
      </c>
      <c r="O64" s="25">
        <v>6453.78</v>
      </c>
      <c r="P64" s="17"/>
    </row>
    <row r="65" spans="1:16" ht="21" customHeight="1">
      <c r="A65" s="109"/>
      <c r="B65" s="114"/>
      <c r="C65" s="109"/>
      <c r="D65" s="18" t="s">
        <v>84</v>
      </c>
      <c r="E65" s="25">
        <v>2423759.9300000002</v>
      </c>
      <c r="F65" s="25">
        <v>638924.25</v>
      </c>
      <c r="G65" s="17"/>
      <c r="J65" s="109"/>
      <c r="K65" s="114"/>
      <c r="L65" s="109"/>
      <c r="M65" s="18" t="s">
        <v>84</v>
      </c>
      <c r="N65" s="25">
        <v>2423759.9300000002</v>
      </c>
      <c r="O65" s="25">
        <v>638924.25</v>
      </c>
      <c r="P65" s="17"/>
    </row>
    <row r="66" spans="1:16" ht="15" customHeight="1">
      <c r="A66" s="109"/>
      <c r="B66" s="114"/>
      <c r="C66" s="109"/>
      <c r="D66" s="18" t="s">
        <v>73</v>
      </c>
      <c r="E66" s="25">
        <v>24729.72</v>
      </c>
      <c r="F66" s="25">
        <v>6518.97</v>
      </c>
      <c r="G66" s="17">
        <f>F66/E66*100</f>
        <v>26.360872666572853</v>
      </c>
      <c r="J66" s="109"/>
      <c r="K66" s="114"/>
      <c r="L66" s="109"/>
      <c r="M66" s="18" t="s">
        <v>73</v>
      </c>
      <c r="N66" s="25">
        <v>24729.72</v>
      </c>
      <c r="O66" s="25">
        <v>6518.97</v>
      </c>
      <c r="P66" s="17">
        <f>O66/N66*100</f>
        <v>26.360872666572853</v>
      </c>
    </row>
    <row r="67" spans="1:16" ht="15" customHeight="1">
      <c r="A67" s="109"/>
      <c r="B67" s="114"/>
      <c r="C67" s="109"/>
      <c r="D67" s="18" t="s">
        <v>74</v>
      </c>
      <c r="E67" s="25"/>
      <c r="F67" s="25"/>
      <c r="G67" s="17"/>
      <c r="J67" s="109"/>
      <c r="K67" s="114"/>
      <c r="L67" s="109"/>
      <c r="M67" s="18" t="s">
        <v>74</v>
      </c>
      <c r="N67" s="25"/>
      <c r="O67" s="25"/>
      <c r="P67" s="17"/>
    </row>
    <row r="68" spans="1:16" ht="15" customHeight="1">
      <c r="A68" s="109"/>
      <c r="B68" s="115"/>
      <c r="C68" s="109"/>
      <c r="D68" s="18" t="s">
        <v>75</v>
      </c>
      <c r="E68" s="25">
        <f>SUM(E64:E66)</f>
        <v>2472972.0700000003</v>
      </c>
      <c r="F68" s="25">
        <f>SUM(F64:F66)</f>
        <v>651897</v>
      </c>
      <c r="G68" s="17">
        <f>SUM(G64:G66)</f>
        <v>26.360872666572853</v>
      </c>
      <c r="J68" s="109"/>
      <c r="K68" s="115"/>
      <c r="L68" s="109"/>
      <c r="M68" s="18" t="s">
        <v>75</v>
      </c>
      <c r="N68" s="25">
        <f>SUM(N64:N66)</f>
        <v>2472972.0700000003</v>
      </c>
      <c r="O68" s="25">
        <f>SUM(O64:O66)</f>
        <v>651897</v>
      </c>
      <c r="P68" s="17">
        <f>SUM(P64:P66)</f>
        <v>26.360872666572853</v>
      </c>
    </row>
    <row r="69" spans="1:16" ht="31.5">
      <c r="A69" s="103"/>
      <c r="B69" s="105"/>
      <c r="C69" s="105"/>
      <c r="D69" s="19" t="s">
        <v>71</v>
      </c>
      <c r="E69" s="25">
        <f>E64+E59+E54+E49+E44+E34+E29+E24+E14+E19+E9+E4</f>
        <v>8377589.2999999998</v>
      </c>
      <c r="F69" s="25">
        <f>F64+F59+F54+F49+F44+F34+F29+F24+F14+F19+F9+F4</f>
        <v>6008310.6600000001</v>
      </c>
      <c r="G69" s="17">
        <f>F69/E69*100</f>
        <v>71.718849478572551</v>
      </c>
      <c r="J69" s="103"/>
      <c r="K69" s="105"/>
      <c r="L69" s="105"/>
      <c r="M69" s="19" t="s">
        <v>71</v>
      </c>
      <c r="N69" s="25">
        <f>N64+N59+N54+N49+N44+N34+N29+N24+N14+N19+N9+N4</f>
        <v>8377589.2999999998</v>
      </c>
      <c r="O69" s="25">
        <f>O64+O59+O54+O49+O44+O34+O29+O24+O14+O19+O9+O4</f>
        <v>6008310.6600000001</v>
      </c>
      <c r="P69" s="17">
        <f>O69/N69*100</f>
        <v>71.718849478572551</v>
      </c>
    </row>
    <row r="70" spans="1:16" ht="42">
      <c r="A70" s="103"/>
      <c r="B70" s="106"/>
      <c r="C70" s="106"/>
      <c r="D70" s="18" t="s">
        <v>84</v>
      </c>
      <c r="E70" s="25">
        <f>E65+E55+E50+E45+E40+E35+E30+E25+E20+E15+E10+E5</f>
        <v>2423759.9300000002</v>
      </c>
      <c r="F70" s="25">
        <f>F65+F55+F50+F45+F40+F35+F30+F25+F20+F15+F10+F5</f>
        <v>638924.25</v>
      </c>
      <c r="G70" s="17">
        <f>F70/E70*100</f>
        <v>26.360871887175723</v>
      </c>
      <c r="J70" s="103"/>
      <c r="K70" s="106"/>
      <c r="L70" s="106"/>
      <c r="M70" s="18" t="s">
        <v>84</v>
      </c>
      <c r="N70" s="25">
        <f>N65+N55+N50+N45+N40+N35+N30+N25+N20+N15+N10+N5</f>
        <v>2423759.9300000002</v>
      </c>
      <c r="O70" s="25">
        <f>O65+O55+O50+O45+O40+O35+O30+O25+O20+O15+O10+O5</f>
        <v>638924.25</v>
      </c>
      <c r="P70" s="17">
        <f>O70/N70*100</f>
        <v>26.360871887175723</v>
      </c>
    </row>
    <row r="71" spans="1:16" ht="31.5">
      <c r="A71" s="103"/>
      <c r="B71" s="107"/>
      <c r="C71" s="107"/>
      <c r="D71" s="18" t="s">
        <v>73</v>
      </c>
      <c r="E71" s="25">
        <f>E66+E61+E56+E51+E46+E36+E31+E26+E21+E16+E11+E6+E41</f>
        <v>44878104.82</v>
      </c>
      <c r="F71" s="25">
        <f>F66+F61+F56+F51+F46+F36+F31+F26+F21+F16+F11+F6+F41</f>
        <v>15582657.77</v>
      </c>
      <c r="G71" s="17">
        <f>F71/E71*100</f>
        <v>34.722183194900786</v>
      </c>
      <c r="J71" s="103"/>
      <c r="K71" s="107"/>
      <c r="L71" s="107"/>
      <c r="M71" s="18" t="s">
        <v>73</v>
      </c>
      <c r="N71" s="25">
        <f>N66+N61+N56+N51+N46+N36+N31+N26+N21+N16+N11+N6+N41</f>
        <v>44886399.230000004</v>
      </c>
      <c r="O71" s="25">
        <f>O66+O61+O56+O51+O46+O36+O31+O26+O21+O16+O11+O6+O41</f>
        <v>15582657.77</v>
      </c>
      <c r="P71" s="17">
        <f>O71/N71*100</f>
        <v>34.715766996933155</v>
      </c>
    </row>
    <row r="72" spans="1:16" ht="21">
      <c r="A72" s="103"/>
      <c r="B72" s="107"/>
      <c r="C72" s="107"/>
      <c r="D72" s="18" t="s">
        <v>74</v>
      </c>
      <c r="E72" s="25">
        <f>E67+E62+E57+E52+E47+E42+E37+E32+E27+E22+E17+E12+E7</f>
        <v>185468.11</v>
      </c>
      <c r="F72" s="25">
        <f>F67+F62+F57+F52+F47+F42+F37+F32+F27+F22+F17+F12+F7</f>
        <v>151973.70000000001</v>
      </c>
      <c r="G72" s="17">
        <v>0</v>
      </c>
      <c r="J72" s="103"/>
      <c r="K72" s="107"/>
      <c r="L72" s="107"/>
      <c r="M72" s="18" t="s">
        <v>74</v>
      </c>
      <c r="N72" s="25">
        <f>N67+N62+N57+N52+N47+N42+N37+N32+N27+N22+N17+N12+N7</f>
        <v>176973.7</v>
      </c>
      <c r="O72" s="25">
        <f>O67+O62+O57+O52+O47+O42+O37+O32+O27+O22+O17+O12+O7</f>
        <v>151973.70000000001</v>
      </c>
      <c r="P72" s="17">
        <v>0</v>
      </c>
    </row>
    <row r="73" spans="1:16">
      <c r="A73" s="104"/>
      <c r="B73" s="108"/>
      <c r="C73" s="108"/>
      <c r="D73" s="18" t="s">
        <v>75</v>
      </c>
      <c r="E73" s="25">
        <f>E69+E71+E72+E70</f>
        <v>55864922.159999996</v>
      </c>
      <c r="F73" s="25">
        <f>F69+F71+F72+F70</f>
        <v>22381866.379999999</v>
      </c>
      <c r="G73" s="17">
        <f>F73/E73*100</f>
        <v>40.06425770342468</v>
      </c>
      <c r="J73" s="104"/>
      <c r="K73" s="108"/>
      <c r="L73" s="108"/>
      <c r="M73" s="18" t="s">
        <v>75</v>
      </c>
      <c r="N73" s="25">
        <f>N69+N71+N72+N70</f>
        <v>55864722.160000004</v>
      </c>
      <c r="O73" s="25">
        <f>O69+O71+O72+O70</f>
        <v>22381866.379999999</v>
      </c>
      <c r="P73" s="17">
        <f>O73/N73*100</f>
        <v>40.064401136547239</v>
      </c>
    </row>
    <row r="89" spans="2:2">
      <c r="B89" s="22"/>
    </row>
  </sheetData>
  <mergeCells count="94">
    <mergeCell ref="A19:A23"/>
    <mergeCell ref="B19:B23"/>
    <mergeCell ref="C19:C23"/>
    <mergeCell ref="A24:A28"/>
    <mergeCell ref="B24:B28"/>
    <mergeCell ref="C24:C28"/>
    <mergeCell ref="A9:A13"/>
    <mergeCell ref="B9:B13"/>
    <mergeCell ref="C9:C13"/>
    <mergeCell ref="A14:A18"/>
    <mergeCell ref="B14:B18"/>
    <mergeCell ref="C14:C18"/>
    <mergeCell ref="D1:D2"/>
    <mergeCell ref="E1:G1"/>
    <mergeCell ref="A4:A8"/>
    <mergeCell ref="B4:B8"/>
    <mergeCell ref="C4:C8"/>
    <mergeCell ref="A1:A2"/>
    <mergeCell ref="B1:B2"/>
    <mergeCell ref="C1:C2"/>
    <mergeCell ref="C44:C4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N1:P1"/>
    <mergeCell ref="J4:J8"/>
    <mergeCell ref="K4:K8"/>
    <mergeCell ref="L4:L8"/>
    <mergeCell ref="J1:J2"/>
    <mergeCell ref="K1:K2"/>
    <mergeCell ref="L1:L2"/>
    <mergeCell ref="M1:M2"/>
    <mergeCell ref="J9:J13"/>
    <mergeCell ref="K9:K13"/>
    <mergeCell ref="L9:L13"/>
    <mergeCell ref="J14:J18"/>
    <mergeCell ref="K14:K18"/>
    <mergeCell ref="L14:L18"/>
    <mergeCell ref="J19:J23"/>
    <mergeCell ref="K19:K23"/>
    <mergeCell ref="L19:L23"/>
    <mergeCell ref="J24:J28"/>
    <mergeCell ref="K24:K28"/>
    <mergeCell ref="L24:L28"/>
    <mergeCell ref="J29:J33"/>
    <mergeCell ref="K29:K33"/>
    <mergeCell ref="L29:L33"/>
    <mergeCell ref="J34:J38"/>
    <mergeCell ref="K34:K38"/>
    <mergeCell ref="L34:L38"/>
    <mergeCell ref="J39:J43"/>
    <mergeCell ref="K39:K43"/>
    <mergeCell ref="L39:L43"/>
    <mergeCell ref="J44:J48"/>
    <mergeCell ref="K44:K48"/>
    <mergeCell ref="L44:L48"/>
    <mergeCell ref="J49:J53"/>
    <mergeCell ref="K49:K53"/>
    <mergeCell ref="L49:L53"/>
    <mergeCell ref="J54:J58"/>
    <mergeCell ref="K54:K58"/>
    <mergeCell ref="L54:L58"/>
    <mergeCell ref="J69:J73"/>
    <mergeCell ref="K69:K73"/>
    <mergeCell ref="L69:L73"/>
    <mergeCell ref="J59:J63"/>
    <mergeCell ref="K59:K63"/>
    <mergeCell ref="L59:L63"/>
    <mergeCell ref="J64:J68"/>
    <mergeCell ref="K64:K68"/>
    <mergeCell ref="L64:L68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Лист4</vt:lpstr>
      <vt:lpstr>Лист2!Область_печати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СОВЕТ</cp:lastModifiedBy>
  <cp:lastPrinted>2025-09-29T12:10:22Z</cp:lastPrinted>
  <dcterms:created xsi:type="dcterms:W3CDTF">2017-04-21T10:12:48Z</dcterms:created>
  <dcterms:modified xsi:type="dcterms:W3CDTF">2025-09-29T12:10:25Z</dcterms:modified>
</cp:coreProperties>
</file>